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23 Individual PriceLists\"/>
    </mc:Choice>
  </mc:AlternateContent>
  <xr:revisionPtr revIDLastSave="0" documentId="8_{6C906CCA-CADE-482E-B2D1-C17F81803457}" xr6:coauthVersionLast="47" xr6:coauthVersionMax="47" xr10:uidLastSave="{00000000-0000-0000-0000-000000000000}"/>
  <bookViews>
    <workbookView xWindow="-120" yWindow="-120" windowWidth="29040" windowHeight="17790" xr2:uid="{501135D2-936D-43AE-AB38-64B16D28DB6F}"/>
  </bookViews>
  <sheets>
    <sheet name="HS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2" i="1" l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1" i="1"/>
  <c r="AA64" i="1"/>
  <c r="AA63" i="1"/>
  <c r="AA62" i="1"/>
  <c r="AA61" i="1"/>
  <c r="AA60" i="1"/>
  <c r="AA59" i="1"/>
  <c r="AA58" i="1"/>
  <c r="AA57" i="1"/>
  <c r="AA56" i="1"/>
  <c r="AA55" i="1"/>
  <c r="AA54" i="1"/>
  <c r="AA51" i="1"/>
  <c r="AA50" i="1"/>
  <c r="AA49" i="1"/>
  <c r="AA48" i="1"/>
  <c r="AA47" i="1"/>
  <c r="AA46" i="1"/>
  <c r="AA41" i="1"/>
  <c r="AA34" i="1"/>
  <c r="AA33" i="1"/>
  <c r="AA32" i="1"/>
</calcChain>
</file>

<file path=xl/sharedStrings.xml><?xml version="1.0" encoding="utf-8"?>
<sst xmlns="http://schemas.openxmlformats.org/spreadsheetml/2006/main" count="134" uniqueCount="107">
  <si>
    <t>Price List Effective 01/15/2023 Rev. 3.1.04</t>
  </si>
  <si>
    <t>Work your part number from left to right always ==&gt;</t>
  </si>
  <si>
    <t>DISPLAY</t>
  </si>
  <si>
    <t>HSW15</t>
  </si>
  <si>
    <t>15.6" Widescreen Full HD (1920x1080) Flat Panel LCD, Fanless &amp; Sealed Unit NEMA4X/IP66. Max Temp 45°C, Bracket Mount System With Tilt up to 20°, VESA Patterns Included</t>
  </si>
  <si>
    <t>HSW19</t>
  </si>
  <si>
    <t>18.5" Widescreen Full HD (1920x1080) Flat Panel LCD, Fanless &amp; Sealed Unit NEMA4X/IP66. Max Temp 45°C, Bracket Mount System With Tilt up to 20°, VESA Patterns Included</t>
  </si>
  <si>
    <t>BEZEL</t>
  </si>
  <si>
    <t>S</t>
  </si>
  <si>
    <t xml:space="preserve">NEMA 4X Stainless Steel 316 Food Grade </t>
  </si>
  <si>
    <t>LENS</t>
  </si>
  <si>
    <t>OT</t>
  </si>
  <si>
    <t>Overlay Analog Resistive Touchscreen</t>
  </si>
  <si>
    <t>POWER SUPPLY</t>
  </si>
  <si>
    <t>D</t>
  </si>
  <si>
    <t>Requires 24VDC in - 4-Pin Quick Disconnect Included</t>
  </si>
  <si>
    <t>SYSTEM COMPONENT CONFIGURATION</t>
  </si>
  <si>
    <t>JF</t>
  </si>
  <si>
    <t>Apollo Lake: 2x USB 3.0 IP65, 2x 1Gb Ethernet Ports, 1x Power Entry</t>
  </si>
  <si>
    <t>JD</t>
  </si>
  <si>
    <t>BB</t>
  </si>
  <si>
    <t>Whiskey Lake Intel 8th Gen: 2x USB 3.0 IP65, 2x 1Gb Ethernet Ports, 1x Power Entry</t>
  </si>
  <si>
    <t>CPU CONFIGURATION</t>
  </si>
  <si>
    <t>1C</t>
  </si>
  <si>
    <t>Apollo Lake Quad Core Pentium N4200, up to 2.50 GHz, 2MB Cache</t>
  </si>
  <si>
    <t>Only available in JF System</t>
  </si>
  <si>
    <t>1E</t>
  </si>
  <si>
    <t>3.9GHz, Quad Core Intel Core i5-8265U, 6MB Cache</t>
  </si>
  <si>
    <t>Only available in BB System</t>
  </si>
  <si>
    <t>1F</t>
  </si>
  <si>
    <t>4.6GHz, Quad Core Intel Core i7-8565U, 8MB Cache</t>
  </si>
  <si>
    <t>OPERATING SYSTEM</t>
  </si>
  <si>
    <t>XX</t>
  </si>
  <si>
    <t>No Operating System</t>
  </si>
  <si>
    <t>LUB</t>
  </si>
  <si>
    <t>Linux Ubuntu (Contact us for more options)</t>
  </si>
  <si>
    <t>W10</t>
  </si>
  <si>
    <t>Windows 10 Pro 64-bit Version</t>
  </si>
  <si>
    <t>W11</t>
  </si>
  <si>
    <t>Windows 11 Pro 64-bit Version</t>
  </si>
  <si>
    <t>E10</t>
  </si>
  <si>
    <t>Windows 10 Enterprise 64-bit Version (IOT LTSB 2016)</t>
  </si>
  <si>
    <t>Only available with JF</t>
  </si>
  <si>
    <t>E19</t>
  </si>
  <si>
    <t>Windows 10 Enterprise 64-bit Version (IOT LTSC 2019)</t>
  </si>
  <si>
    <t>E21</t>
  </si>
  <si>
    <t>Windows 10 Enterprise 64-bit Version (IOT LTSC 2021)</t>
  </si>
  <si>
    <t>MEMORY</t>
  </si>
  <si>
    <t>4.0 GB RAM DDR3</t>
  </si>
  <si>
    <t>Only for JF and Linux OS</t>
  </si>
  <si>
    <t>T</t>
  </si>
  <si>
    <t>8.0 GB RAM DDR3</t>
  </si>
  <si>
    <t>Only for JF</t>
  </si>
  <si>
    <t>U</t>
  </si>
  <si>
    <t>16.0 GB RAM DDR3</t>
  </si>
  <si>
    <t>B</t>
  </si>
  <si>
    <t>8.0 GB RAM DDR4</t>
  </si>
  <si>
    <t>Only for BB</t>
  </si>
  <si>
    <t>C</t>
  </si>
  <si>
    <t>16.0 GB RAM DDR4</t>
  </si>
  <si>
    <t>32.0 GB RAM DDR4</t>
  </si>
  <si>
    <t>INTERNAL DRIVE</t>
  </si>
  <si>
    <t>N5</t>
  </si>
  <si>
    <t>1 TB 2.5" Hard Drive SATA (OS DRIVE)</t>
  </si>
  <si>
    <t>EB</t>
  </si>
  <si>
    <t>256.0 GB 2.5" Solid-State Flash Drive SATA (OS DRIVE)</t>
  </si>
  <si>
    <t>EK</t>
  </si>
  <si>
    <t>512.0 GB 2.5" Solid-State Flash Drive SATA (OS DRIVE)</t>
  </si>
  <si>
    <t>EL</t>
  </si>
  <si>
    <t>960.0 GB 2.5" Solid-State Flash Drive SATA (OS DRIVE)</t>
  </si>
  <si>
    <t>EM</t>
  </si>
  <si>
    <t>1.92 TB 2.5" Solid-State Flash Drive SATA (OS DRIVE)</t>
  </si>
  <si>
    <t>EX</t>
  </si>
  <si>
    <t>128GB M.2 2242 SATA Solid-State Drive (OS DRIVE)</t>
  </si>
  <si>
    <t>EY</t>
  </si>
  <si>
    <t>256GB M.2 2242 SATA Solid-State Drive (OS DRIVE)</t>
  </si>
  <si>
    <t>EZ</t>
  </si>
  <si>
    <t>512GB M.2 2242 SATA Solid-State Drive (OS DRIVE)</t>
  </si>
  <si>
    <t>FB</t>
  </si>
  <si>
    <t>256GB M.2 2280 SATA Solid-State Drive (OS DRIVE)</t>
  </si>
  <si>
    <t>Only available with BB</t>
  </si>
  <si>
    <t>FC</t>
  </si>
  <si>
    <t>512GB M.2 2280 SATA Solid-State Drive (OS DRIVE)</t>
  </si>
  <si>
    <t>FD</t>
  </si>
  <si>
    <t>1TB M.2 2280 SATA Solid-State Drive (OS DRIVE)</t>
  </si>
  <si>
    <t>No Internal Drive (OS DRIVE)</t>
  </si>
  <si>
    <t>ETHERNET PORTS</t>
  </si>
  <si>
    <t>A</t>
  </si>
  <si>
    <t>D-Coded M12 Ethernet Connector, Sealed Cover (Up to 100 Mbps Data Transfer)</t>
  </si>
  <si>
    <t>X-Coded M12 Ethernet Connector, Sealed Cover (Up to 1Gbps Data Transfer)</t>
  </si>
  <si>
    <t>RJ45 Capped Ethernet Connector, Sealed Cover</t>
  </si>
  <si>
    <t>Your Order's Details:</t>
  </si>
  <si>
    <t>Part Number:</t>
  </si>
  <si>
    <t>CODE</t>
  </si>
  <si>
    <t>PART</t>
  </si>
  <si>
    <t>ORDER DESCRIPTION</t>
  </si>
  <si>
    <t>DSP</t>
  </si>
  <si>
    <t>BEZ</t>
  </si>
  <si>
    <t>LEN</t>
  </si>
  <si>
    <t>PS</t>
  </si>
  <si>
    <t>SYS</t>
  </si>
  <si>
    <t>CPU</t>
  </si>
  <si>
    <t>OS</t>
  </si>
  <si>
    <t>RM</t>
  </si>
  <si>
    <t>DRV</t>
  </si>
  <si>
    <t>ETH</t>
  </si>
  <si>
    <t xml:space="preserve">Please fax your order directly to your LOCAL DISTRIBUTOR or if one is not found in your area, email it to sales@dynics.com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</si>
</sst>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_);\([$$-409]#,##0\)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18" x14ac:knownFonts="1">
    <font>
      <sz val="10"/>
      <name val="Arial"/>
    </font>
    <font>
      <sz val="10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0"/>
      <color theme="0" tint="-0.499984740745262"/>
      <name val="Tahoma"/>
      <family val="2"/>
    </font>
    <font>
      <sz val="12"/>
      <color theme="1"/>
      <name val="Times New Roman"/>
      <family val="2"/>
    </font>
    <font>
      <sz val="9"/>
      <color indexed="18"/>
      <name val="Tahoma"/>
      <family val="2"/>
    </font>
    <font>
      <sz val="12"/>
      <color indexed="18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color theme="0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11"/>
      <color theme="0"/>
      <name val="Calibri"/>
      <family val="2"/>
    </font>
    <font>
      <b/>
      <sz val="14"/>
      <color indexed="56"/>
      <name val="Tahoma"/>
      <family val="2"/>
    </font>
    <font>
      <b/>
      <sz val="11"/>
      <name val="Tahoma"/>
      <family val="2"/>
    </font>
    <font>
      <b/>
      <sz val="10"/>
      <color indexed="56"/>
      <name val="Tahoma"/>
      <family val="2"/>
    </font>
    <font>
      <b/>
      <sz val="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6" fillId="4" borderId="0" xfId="3" applyNumberFormat="1" applyFont="1" applyFill="1" applyAlignment="1" applyProtection="1">
      <alignment horizontal="center" vertical="center" wrapText="1"/>
      <protection locked="0"/>
    </xf>
    <xf numFmtId="49" fontId="7" fillId="5" borderId="0" xfId="3" applyNumberFormat="1" applyFont="1" applyFill="1" applyAlignment="1" applyProtection="1">
      <alignment horizontal="center" vertical="center" wrapText="1"/>
      <protection locked="0"/>
    </xf>
    <xf numFmtId="49" fontId="7" fillId="4" borderId="0" xfId="3" applyNumberFormat="1" applyFont="1" applyFill="1" applyAlignment="1" applyProtection="1">
      <alignment horizontal="center" vertical="center" wrapText="1"/>
      <protection locked="0"/>
    </xf>
    <xf numFmtId="164" fontId="3" fillId="4" borderId="0" xfId="0" applyNumberFormat="1" applyFont="1" applyFill="1"/>
    <xf numFmtId="164" fontId="3" fillId="5" borderId="0" xfId="0" applyNumberFormat="1" applyFont="1" applyFill="1"/>
    <xf numFmtId="49" fontId="7" fillId="5" borderId="0" xfId="3" applyNumberFormat="1" applyFont="1" applyFill="1" applyAlignment="1" applyProtection="1">
      <alignment horizontal="center" vertical="center" wrapText="1"/>
      <protection locked="0"/>
    </xf>
    <xf numFmtId="166" fontId="1" fillId="4" borderId="0" xfId="1" applyNumberFormat="1" applyFont="1" applyFill="1" applyAlignment="1">
      <alignment horizontal="right" vertical="center"/>
    </xf>
    <xf numFmtId="49" fontId="1" fillId="0" borderId="0" xfId="0" applyNumberFormat="1" applyFont="1"/>
    <xf numFmtId="164" fontId="3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" fillId="4" borderId="0" xfId="0" applyFont="1" applyFill="1"/>
    <xf numFmtId="0" fontId="1" fillId="5" borderId="0" xfId="0" applyFont="1" applyFill="1"/>
    <xf numFmtId="166" fontId="1" fillId="4" borderId="0" xfId="1" applyNumberFormat="1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166" fontId="1" fillId="4" borderId="0" xfId="1" applyNumberFormat="1" applyFont="1" applyFill="1" applyAlignment="1">
      <alignment horizontal="left" vertical="center" wrapText="1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Alignment="1">
      <alignment horizontal="center" vertical="center"/>
    </xf>
    <xf numFmtId="166" fontId="1" fillId="5" borderId="0" xfId="1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166" fontId="1" fillId="5" borderId="0" xfId="1" applyNumberFormat="1" applyFont="1" applyFill="1" applyAlignment="1">
      <alignment horizontal="left" vertical="center"/>
    </xf>
    <xf numFmtId="166" fontId="1" fillId="0" borderId="0" xfId="1" applyNumberFormat="1" applyFont="1" applyAlignment="1">
      <alignment horizontal="left" vertical="center"/>
    </xf>
    <xf numFmtId="0" fontId="1" fillId="4" borderId="0" xfId="0" applyFont="1" applyFill="1" applyAlignment="1">
      <alignment horizontal="center"/>
    </xf>
    <xf numFmtId="166" fontId="1" fillId="4" borderId="0" xfId="1" applyNumberFormat="1" applyFont="1" applyFill="1" applyAlignment="1">
      <alignment horizontal="left" vertical="center"/>
    </xf>
    <xf numFmtId="0" fontId="10" fillId="0" borderId="0" xfId="0" applyFont="1"/>
    <xf numFmtId="166" fontId="1" fillId="4" borderId="0" xfId="1" applyNumberFormat="1" applyFont="1" applyFill="1" applyAlignment="1">
      <alignment horizontal="center" vertical="center"/>
    </xf>
    <xf numFmtId="49" fontId="10" fillId="0" borderId="0" xfId="0" applyNumberFormat="1" applyFont="1"/>
    <xf numFmtId="166" fontId="1" fillId="5" borderId="0" xfId="1" applyNumberFormat="1" applyFont="1" applyFill="1" applyAlignment="1">
      <alignment horizontal="left" vertical="center" wrapText="1"/>
    </xf>
    <xf numFmtId="166" fontId="11" fillId="5" borderId="0" xfId="1" applyNumberFormat="1" applyFont="1" applyFill="1" applyAlignment="1">
      <alignment vertical="center"/>
    </xf>
    <xf numFmtId="166" fontId="1" fillId="5" borderId="0" xfId="1" applyNumberFormat="1" applyFont="1" applyFill="1" applyAlignment="1">
      <alignment vertical="center" wrapText="1"/>
    </xf>
    <xf numFmtId="0" fontId="12" fillId="4" borderId="0" xfId="0" applyFont="1" applyFill="1"/>
    <xf numFmtId="0" fontId="11" fillId="4" borderId="0" xfId="0" applyFont="1" applyFill="1"/>
    <xf numFmtId="166" fontId="1" fillId="5" borderId="0" xfId="1" applyNumberFormat="1" applyFont="1" applyFill="1" applyAlignment="1">
      <alignment horizontal="right" vertical="center"/>
    </xf>
    <xf numFmtId="0" fontId="12" fillId="5" borderId="0" xfId="0" applyFont="1" applyFill="1"/>
    <xf numFmtId="0" fontId="11" fillId="5" borderId="0" xfId="0" applyFont="1" applyFill="1" applyAlignment="1">
      <alignment vertical="center"/>
    </xf>
    <xf numFmtId="166" fontId="11" fillId="4" borderId="0" xfId="1" applyNumberFormat="1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9" fillId="0" borderId="0" xfId="1" applyNumberFormat="1" applyFont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vertical="center"/>
    </xf>
    <xf numFmtId="0" fontId="1" fillId="5" borderId="3" xfId="0" applyFont="1" applyFill="1" applyBorder="1"/>
    <xf numFmtId="0" fontId="16" fillId="5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67" fontId="1" fillId="0" borderId="8" xfId="1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7" fontId="1" fillId="0" borderId="13" xfId="1" applyNumberFormat="1" applyFont="1" applyBorder="1" applyAlignment="1">
      <alignment horizontal="right" vertical="center"/>
    </xf>
    <xf numFmtId="167" fontId="1" fillId="0" borderId="14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67" fontId="1" fillId="0" borderId="18" xfId="1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9" fontId="17" fillId="0" borderId="0" xfId="2" applyFont="1" applyAlignment="1" applyProtection="1">
      <alignment horizontal="right" vertical="center"/>
      <protection locked="0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ics.net/documents/HSW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44053</xdr:colOff>
      <xdr:row>5</xdr:row>
      <xdr:rowOff>59531</xdr:rowOff>
    </xdr:from>
    <xdr:to>
      <xdr:col>4</xdr:col>
      <xdr:colOff>375776</xdr:colOff>
      <xdr:row>6</xdr:row>
      <xdr:rowOff>221456</xdr:rowOff>
    </xdr:to>
    <xdr:sp macro="" textlink="">
      <xdr:nvSpPr>
        <xdr:cNvPr id="2" name="Text Box 88">
          <a:extLst>
            <a:ext uri="{FF2B5EF4-FFF2-40B4-BE49-F238E27FC236}">
              <a16:creationId xmlns:a16="http://schemas.microsoft.com/office/drawing/2014/main" id="{EEE2CEC0-4FC1-4B11-82EB-DBBB0F292B64}"/>
            </a:ext>
          </a:extLst>
        </xdr:cNvPr>
        <xdr:cNvSpPr txBox="1">
          <a:spLocks noChangeArrowheads="1"/>
        </xdr:cNvSpPr>
      </xdr:nvSpPr>
      <xdr:spPr bwMode="auto">
        <a:xfrm>
          <a:off x="5625703" y="869156"/>
          <a:ext cx="331723" cy="323850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DSP</a:t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3</xdr:col>
      <xdr:colOff>3876180</xdr:colOff>
      <xdr:row>12</xdr:row>
      <xdr:rowOff>11430</xdr:rowOff>
    </xdr:to>
    <xdr:sp macro="" textlink="">
      <xdr:nvSpPr>
        <xdr:cNvPr id="3" name="Text Box 115">
          <a:extLst>
            <a:ext uri="{FF2B5EF4-FFF2-40B4-BE49-F238E27FC236}">
              <a16:creationId xmlns:a16="http://schemas.microsoft.com/office/drawing/2014/main" id="{138824BC-775B-45D8-AFA9-B57963F89C9A}"/>
            </a:ext>
          </a:extLst>
        </xdr:cNvPr>
        <xdr:cNvSpPr txBox="1">
          <a:spLocks noChangeArrowheads="1"/>
        </xdr:cNvSpPr>
      </xdr:nvSpPr>
      <xdr:spPr bwMode="auto">
        <a:xfrm>
          <a:off x="209550" y="828675"/>
          <a:ext cx="5123955" cy="98298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HSW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Industrial Sealed Panel PC - 16:9</a:t>
          </a:r>
        </a:p>
      </xdr:txBody>
    </xdr:sp>
    <xdr:clientData/>
  </xdr:twoCellAnchor>
  <xdr:twoCellAnchor>
    <xdr:from>
      <xdr:col>6</xdr:col>
      <xdr:colOff>44053</xdr:colOff>
      <xdr:row>5</xdr:row>
      <xdr:rowOff>59531</xdr:rowOff>
    </xdr:from>
    <xdr:to>
      <xdr:col>6</xdr:col>
      <xdr:colOff>375776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2458D6A0-F7F9-45F4-AA87-543D4637E143}"/>
            </a:ext>
          </a:extLst>
        </xdr:cNvPr>
        <xdr:cNvSpPr txBox="1">
          <a:spLocks noChangeArrowheads="1"/>
        </xdr:cNvSpPr>
      </xdr:nvSpPr>
      <xdr:spPr bwMode="auto">
        <a:xfrm>
          <a:off x="61305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BEZ</a:t>
          </a:r>
        </a:p>
      </xdr:txBody>
    </xdr:sp>
    <xdr:clientData/>
  </xdr:twoCellAnchor>
  <xdr:twoCellAnchor>
    <xdr:from>
      <xdr:col>8</xdr:col>
      <xdr:colOff>44053</xdr:colOff>
      <xdr:row>5</xdr:row>
      <xdr:rowOff>59531</xdr:rowOff>
    </xdr:from>
    <xdr:to>
      <xdr:col>8</xdr:col>
      <xdr:colOff>375776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E7434334-692E-46CE-BAE5-3E80E7AEC349}"/>
            </a:ext>
          </a:extLst>
        </xdr:cNvPr>
        <xdr:cNvSpPr txBox="1">
          <a:spLocks noChangeArrowheads="1"/>
        </xdr:cNvSpPr>
      </xdr:nvSpPr>
      <xdr:spPr bwMode="auto">
        <a:xfrm>
          <a:off x="66353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LEN</a:t>
          </a:r>
        </a:p>
      </xdr:txBody>
    </xdr:sp>
    <xdr:clientData/>
  </xdr:twoCellAnchor>
  <xdr:twoCellAnchor>
    <xdr:from>
      <xdr:col>12</xdr:col>
      <xdr:colOff>44053</xdr:colOff>
      <xdr:row>5</xdr:row>
      <xdr:rowOff>59531</xdr:rowOff>
    </xdr:from>
    <xdr:to>
      <xdr:col>12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076F4E8F-29F0-4B6B-9CBA-645C39CF187C}"/>
            </a:ext>
          </a:extLst>
        </xdr:cNvPr>
        <xdr:cNvSpPr txBox="1">
          <a:spLocks noChangeArrowheads="1"/>
        </xdr:cNvSpPr>
      </xdr:nvSpPr>
      <xdr:spPr bwMode="auto">
        <a:xfrm>
          <a:off x="76450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6638496F-1E89-49E1-9836-9633B8EABC25}"/>
            </a:ext>
          </a:extLst>
        </xdr:cNvPr>
        <xdr:cNvSpPr txBox="1">
          <a:spLocks noChangeArrowheads="1"/>
        </xdr:cNvSpPr>
      </xdr:nvSpPr>
      <xdr:spPr bwMode="auto">
        <a:xfrm>
          <a:off x="81498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779CCF0D-ECAF-4FDA-A9BB-7CD8566C2741}"/>
            </a:ext>
          </a:extLst>
        </xdr:cNvPr>
        <xdr:cNvSpPr txBox="1">
          <a:spLocks noChangeArrowheads="1"/>
        </xdr:cNvSpPr>
      </xdr:nvSpPr>
      <xdr:spPr bwMode="auto">
        <a:xfrm>
          <a:off x="86546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18</xdr:col>
      <xdr:colOff>44053</xdr:colOff>
      <xdr:row>5</xdr:row>
      <xdr:rowOff>59531</xdr:rowOff>
    </xdr:from>
    <xdr:to>
      <xdr:col>18</xdr:col>
      <xdr:colOff>375776</xdr:colOff>
      <xdr:row>6</xdr:row>
      <xdr:rowOff>221456</xdr:rowOff>
    </xdr:to>
    <xdr:sp macro="" textlink="">
      <xdr:nvSpPr>
        <xdr:cNvPr id="9" name="Text Box 88">
          <a:extLst>
            <a:ext uri="{FF2B5EF4-FFF2-40B4-BE49-F238E27FC236}">
              <a16:creationId xmlns:a16="http://schemas.microsoft.com/office/drawing/2014/main" id="{02E247C7-E56B-42AF-8037-EC1F90C77D3B}"/>
            </a:ext>
          </a:extLst>
        </xdr:cNvPr>
        <xdr:cNvSpPr txBox="1">
          <a:spLocks noChangeArrowheads="1"/>
        </xdr:cNvSpPr>
      </xdr:nvSpPr>
      <xdr:spPr bwMode="auto">
        <a:xfrm>
          <a:off x="91594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20</xdr:col>
      <xdr:colOff>44053</xdr:colOff>
      <xdr:row>5</xdr:row>
      <xdr:rowOff>59531</xdr:rowOff>
    </xdr:from>
    <xdr:to>
      <xdr:col>20</xdr:col>
      <xdr:colOff>375776</xdr:colOff>
      <xdr:row>6</xdr:row>
      <xdr:rowOff>221456</xdr:rowOff>
    </xdr:to>
    <xdr:sp macro="" textlink="">
      <xdr:nvSpPr>
        <xdr:cNvPr id="10" name="Text Box 88">
          <a:extLst>
            <a:ext uri="{FF2B5EF4-FFF2-40B4-BE49-F238E27FC236}">
              <a16:creationId xmlns:a16="http://schemas.microsoft.com/office/drawing/2014/main" id="{80F66DD5-A16F-44CC-8B15-BB841FA7A897}"/>
            </a:ext>
          </a:extLst>
        </xdr:cNvPr>
        <xdr:cNvSpPr txBox="1">
          <a:spLocks noChangeArrowheads="1"/>
        </xdr:cNvSpPr>
      </xdr:nvSpPr>
      <xdr:spPr bwMode="auto">
        <a:xfrm>
          <a:off x="96643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08749" cy="278089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4509DC8-7A2F-479B-9711-F48FC26AE18C}"/>
            </a:ext>
          </a:extLst>
        </xdr:cNvPr>
        <xdr:cNvSpPr/>
      </xdr:nvSpPr>
      <xdr:spPr>
        <a:xfrm>
          <a:off x="201929" y="581025"/>
          <a:ext cx="2208749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1645920</xdr:colOff>
      <xdr:row>12</xdr:row>
      <xdr:rowOff>66675</xdr:rowOff>
    </xdr:from>
    <xdr:ext cx="2216116" cy="278089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E1B3540B-1262-4B40-9624-188A46468B17}"/>
            </a:ext>
          </a:extLst>
        </xdr:cNvPr>
        <xdr:cNvSpPr/>
      </xdr:nvSpPr>
      <xdr:spPr>
        <a:xfrm>
          <a:off x="3103245" y="1866900"/>
          <a:ext cx="221611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10</xdr:col>
      <xdr:colOff>44053</xdr:colOff>
      <xdr:row>5</xdr:row>
      <xdr:rowOff>59531</xdr:rowOff>
    </xdr:from>
    <xdr:to>
      <xdr:col>10</xdr:col>
      <xdr:colOff>375776</xdr:colOff>
      <xdr:row>6</xdr:row>
      <xdr:rowOff>221456</xdr:rowOff>
    </xdr:to>
    <xdr:sp macro="" textlink="">
      <xdr:nvSpPr>
        <xdr:cNvPr id="13" name="Text Box 88">
          <a:extLst>
            <a:ext uri="{FF2B5EF4-FFF2-40B4-BE49-F238E27FC236}">
              <a16:creationId xmlns:a16="http://schemas.microsoft.com/office/drawing/2014/main" id="{05F3ACF2-B023-418D-AF17-EFC6AC6F3BCB}"/>
            </a:ext>
          </a:extLst>
        </xdr:cNvPr>
        <xdr:cNvSpPr txBox="1">
          <a:spLocks noChangeArrowheads="1"/>
        </xdr:cNvSpPr>
      </xdr:nvSpPr>
      <xdr:spPr bwMode="auto">
        <a:xfrm>
          <a:off x="71401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</xdr:txBody>
    </xdr:sp>
    <xdr:clientData/>
  </xdr:twoCellAnchor>
  <xdr:twoCellAnchor editAs="oneCell">
    <xdr:from>
      <xdr:col>3</xdr:col>
      <xdr:colOff>2857500</xdr:colOff>
      <xdr:row>5</xdr:row>
      <xdr:rowOff>76200</xdr:rowOff>
    </xdr:from>
    <xdr:to>
      <xdr:col>3</xdr:col>
      <xdr:colOff>3638550</xdr:colOff>
      <xdr:row>11</xdr:row>
      <xdr:rowOff>104775</xdr:rowOff>
    </xdr:to>
    <xdr:pic>
      <xdr:nvPicPr>
        <xdr:cNvPr id="14" name="Picture 19">
          <a:extLst>
            <a:ext uri="{FF2B5EF4-FFF2-40B4-BE49-F238E27FC236}">
              <a16:creationId xmlns:a16="http://schemas.microsoft.com/office/drawing/2014/main" id="{B44F4A53-864A-47CD-87BB-7C7841275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885825"/>
          <a:ext cx="781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5" name="Picture 116" descr="Dynics Logo">
          <a:extLst>
            <a:ext uri="{FF2B5EF4-FFF2-40B4-BE49-F238E27FC236}">
              <a16:creationId xmlns:a16="http://schemas.microsoft.com/office/drawing/2014/main" id="{9E3AE325-2235-4504-A425-188F42808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304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18</xdr:col>
      <xdr:colOff>212397</xdr:colOff>
      <xdr:row>1</xdr:row>
      <xdr:rowOff>159607</xdr:rowOff>
    </xdr:from>
    <xdr:ext cx="2039469" cy="216149"/>
    <xdr:sp macro="" textlink="">
      <xdr:nvSpPr>
        <xdr:cNvPr id="16" name="Rectangle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0F49E2-105D-4A13-8F9C-E83711BFF2CF}"/>
            </a:ext>
          </a:extLst>
        </xdr:cNvPr>
        <xdr:cNvSpPr/>
      </xdr:nvSpPr>
      <xdr:spPr>
        <a:xfrm>
          <a:off x="9327822" y="321532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>
    <xdr:from>
      <xdr:col>22</xdr:col>
      <xdr:colOff>44053</xdr:colOff>
      <xdr:row>5</xdr:row>
      <xdr:rowOff>59531</xdr:rowOff>
    </xdr:from>
    <xdr:to>
      <xdr:col>22</xdr:col>
      <xdr:colOff>375776</xdr:colOff>
      <xdr:row>6</xdr:row>
      <xdr:rowOff>221456</xdr:rowOff>
    </xdr:to>
    <xdr:sp macro="" textlink="">
      <xdr:nvSpPr>
        <xdr:cNvPr id="17" name="Text Box 88">
          <a:extLst>
            <a:ext uri="{FF2B5EF4-FFF2-40B4-BE49-F238E27FC236}">
              <a16:creationId xmlns:a16="http://schemas.microsoft.com/office/drawing/2014/main" id="{DD98EA93-B72B-4E12-BA95-8E0558DC8880}"/>
            </a:ext>
          </a:extLst>
        </xdr:cNvPr>
        <xdr:cNvSpPr txBox="1">
          <a:spLocks noChangeArrowheads="1"/>
        </xdr:cNvSpPr>
      </xdr:nvSpPr>
      <xdr:spPr bwMode="auto">
        <a:xfrm>
          <a:off x="101691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ETH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B458D-E366-40E5-B822-8F57EB1F8D1C}">
  <sheetPr>
    <pageSetUpPr fitToPage="1"/>
  </sheetPr>
  <dimension ref="A2:AE120"/>
  <sheetViews>
    <sheetView showGridLines="0" tabSelected="1" zoomScaleNormal="100" zoomScalePageLayoutView="91" workbookViewId="0">
      <pane xSplit="4" ySplit="12" topLeftCell="E13" activePane="bottomRight" state="frozen"/>
      <selection activeCell="D46" sqref="D46"/>
      <selection pane="topRight" activeCell="D46" sqref="D46"/>
      <selection pane="bottomLeft" activeCell="D46" sqref="D46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1.85546875" style="1" customWidth="1"/>
    <col min="5" max="5" width="6.710937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6.7109375" style="1" customWidth="1"/>
    <col min="24" max="24" width="2.140625" style="1" customWidth="1"/>
    <col min="25" max="25" width="4.7109375" style="1" customWidth="1"/>
    <col min="26" max="26" width="2.140625" style="1" customWidth="1"/>
    <col min="27" max="27" width="10.7109375" style="1" customWidth="1"/>
    <col min="28" max="28" width="1.42578125" style="1" customWidth="1"/>
    <col min="29" max="29" width="9.42578125" style="1" customWidth="1"/>
    <col min="30" max="16384" width="9.140625" style="1"/>
  </cols>
  <sheetData>
    <row r="2" spans="1:29" ht="18" x14ac:dyDescent="0.2">
      <c r="E2" s="2" t="s">
        <v>0</v>
      </c>
      <c r="AC2" s="3"/>
    </row>
    <row r="4" spans="1:29" ht="2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/>
      <c r="Y4" s="5"/>
      <c r="Z4" s="5"/>
      <c r="AA4" s="5"/>
      <c r="AB4" s="5"/>
      <c r="AC4" s="6"/>
    </row>
    <row r="5" spans="1:29" ht="18" customHeight="1" x14ac:dyDescent="0.2">
      <c r="A5" s="6"/>
      <c r="B5" s="6"/>
      <c r="C5" s="6"/>
      <c r="D5" s="6"/>
      <c r="E5" s="7" t="s">
        <v>1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x14ac:dyDescent="0.2">
      <c r="A6" s="8"/>
      <c r="B6" s="8"/>
      <c r="C6" s="8"/>
      <c r="D6" s="8"/>
    </row>
    <row r="7" spans="1:29" ht="21" customHeight="1" x14ac:dyDescent="0.2">
      <c r="A7" s="8"/>
      <c r="B7" s="8"/>
      <c r="C7" s="8"/>
      <c r="D7" s="8"/>
    </row>
    <row r="8" spans="1:29" ht="3" customHeight="1" x14ac:dyDescent="0.2">
      <c r="A8" s="8"/>
      <c r="B8" s="8"/>
      <c r="C8" s="8"/>
      <c r="D8" s="8"/>
      <c r="E8" s="9"/>
      <c r="F8" s="9"/>
      <c r="G8" s="9"/>
      <c r="H8" s="9"/>
      <c r="I8" s="9"/>
      <c r="J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9" ht="12.75" customHeight="1" x14ac:dyDescent="0.2">
      <c r="A9" s="8"/>
      <c r="B9" s="8"/>
      <c r="C9" s="8"/>
      <c r="D9" s="8"/>
      <c r="E9" s="10"/>
      <c r="G9" s="11"/>
      <c r="I9" s="12"/>
      <c r="K9" s="12"/>
      <c r="M9" s="11"/>
      <c r="O9" s="12"/>
      <c r="Q9" s="11"/>
      <c r="S9" s="12"/>
      <c r="U9" s="11"/>
      <c r="W9" s="12"/>
    </row>
    <row r="10" spans="1:29" ht="12.75" customHeight="1" x14ac:dyDescent="0.2">
      <c r="A10" s="8"/>
      <c r="B10" s="8"/>
      <c r="C10" s="8"/>
      <c r="D10" s="8"/>
      <c r="E10" s="10"/>
      <c r="G10" s="11"/>
      <c r="I10" s="12"/>
      <c r="K10" s="12"/>
      <c r="M10" s="11"/>
      <c r="O10" s="12"/>
      <c r="Q10" s="11"/>
      <c r="S10" s="12"/>
      <c r="U10" s="11"/>
      <c r="W10" s="12"/>
    </row>
    <row r="11" spans="1:29" ht="3" customHeight="1" x14ac:dyDescent="0.2">
      <c r="A11" s="8"/>
      <c r="B11" s="8"/>
      <c r="C11" s="8"/>
      <c r="D11" s="8"/>
      <c r="E11" s="13"/>
      <c r="G11" s="14"/>
      <c r="I11" s="13"/>
      <c r="K11" s="13"/>
      <c r="M11" s="14"/>
      <c r="O11" s="13"/>
      <c r="Q11" s="14"/>
      <c r="S11" s="13"/>
      <c r="U11" s="15"/>
      <c r="W11" s="16"/>
    </row>
    <row r="12" spans="1:29" ht="12.75" customHeight="1" x14ac:dyDescent="0.2">
      <c r="A12" s="8"/>
      <c r="B12" s="8"/>
      <c r="C12" s="8"/>
      <c r="D12" s="8"/>
      <c r="E12" s="13"/>
      <c r="G12" s="14"/>
      <c r="I12" s="13"/>
      <c r="K12" s="13"/>
      <c r="M12" s="14"/>
      <c r="O12" s="13"/>
      <c r="Q12" s="14"/>
      <c r="S12" s="13"/>
      <c r="U12" s="14"/>
      <c r="W12" s="13"/>
      <c r="AA12" s="17"/>
      <c r="AB12" s="18"/>
    </row>
    <row r="13" spans="1:29" ht="37.5" customHeight="1" x14ac:dyDescent="0.2">
      <c r="A13" s="9"/>
      <c r="B13" s="19"/>
      <c r="C13" s="19"/>
      <c r="D13" s="19"/>
      <c r="E13" s="13"/>
      <c r="G13" s="14"/>
      <c r="I13" s="13"/>
      <c r="K13" s="13"/>
      <c r="M13" s="14"/>
      <c r="O13" s="13"/>
      <c r="Q13" s="14"/>
      <c r="S13" s="13"/>
      <c r="U13" s="14"/>
      <c r="W13" s="16"/>
      <c r="X13" s="18"/>
      <c r="Y13" s="18"/>
      <c r="Z13" s="18"/>
    </row>
    <row r="14" spans="1:29" x14ac:dyDescent="0.2">
      <c r="C14" s="20" t="s">
        <v>2</v>
      </c>
      <c r="E14" s="21"/>
      <c r="G14" s="22"/>
      <c r="I14" s="21"/>
      <c r="K14" s="21"/>
      <c r="M14" s="22"/>
      <c r="O14" s="21"/>
      <c r="Q14" s="22"/>
      <c r="S14" s="21"/>
      <c r="U14" s="22"/>
      <c r="W14" s="16"/>
    </row>
    <row r="15" spans="1:29" ht="47.25" customHeight="1" x14ac:dyDescent="0.2">
      <c r="B15" s="23"/>
      <c r="C15" s="24" t="s">
        <v>3</v>
      </c>
      <c r="D15" s="25" t="s">
        <v>4</v>
      </c>
      <c r="E15" s="21"/>
      <c r="G15" s="22"/>
      <c r="I15" s="21"/>
      <c r="K15" s="21"/>
      <c r="M15" s="22"/>
      <c r="O15" s="21"/>
      <c r="Q15" s="22"/>
      <c r="S15" s="21"/>
      <c r="U15" s="22"/>
      <c r="W15" s="16"/>
    </row>
    <row r="16" spans="1:29" ht="47.25" customHeight="1" x14ac:dyDescent="0.2">
      <c r="B16" s="23"/>
      <c r="C16" s="24" t="s">
        <v>5</v>
      </c>
      <c r="D16" s="25" t="s">
        <v>6</v>
      </c>
      <c r="E16" s="21"/>
      <c r="G16" s="22"/>
      <c r="I16" s="21"/>
      <c r="K16" s="21"/>
      <c r="M16" s="22"/>
      <c r="O16" s="21"/>
      <c r="Q16" s="22"/>
      <c r="S16" s="21"/>
      <c r="U16" s="22"/>
      <c r="W16" s="16"/>
    </row>
    <row r="17" spans="2:28" ht="15" customHeight="1" x14ac:dyDescent="0.2">
      <c r="B17" s="26"/>
      <c r="C17" s="27"/>
      <c r="D17" s="26"/>
      <c r="G17" s="22"/>
      <c r="I17" s="21"/>
      <c r="K17" s="21"/>
      <c r="M17" s="22"/>
      <c r="O17" s="21"/>
      <c r="Q17" s="22"/>
      <c r="S17" s="21"/>
      <c r="U17" s="22"/>
      <c r="W17" s="16"/>
    </row>
    <row r="18" spans="2:28" x14ac:dyDescent="0.2">
      <c r="C18" s="20" t="s">
        <v>7</v>
      </c>
      <c r="D18" s="20"/>
      <c r="G18" s="22"/>
      <c r="I18" s="21"/>
      <c r="K18" s="21"/>
      <c r="M18" s="22"/>
      <c r="O18" s="21"/>
      <c r="Q18" s="22"/>
      <c r="S18" s="21"/>
      <c r="U18" s="22"/>
      <c r="W18" s="16"/>
    </row>
    <row r="19" spans="2:28" x14ac:dyDescent="0.2">
      <c r="B19" s="28"/>
      <c r="C19" s="29" t="s">
        <v>8</v>
      </c>
      <c r="D19" s="30" t="s">
        <v>9</v>
      </c>
      <c r="E19" s="22"/>
      <c r="F19" s="22"/>
      <c r="G19" s="22"/>
      <c r="I19" s="21"/>
      <c r="K19" s="21"/>
      <c r="M19" s="22"/>
      <c r="O19" s="21"/>
      <c r="Q19" s="22"/>
      <c r="S19" s="21"/>
      <c r="U19" s="22"/>
      <c r="W19" s="16"/>
    </row>
    <row r="20" spans="2:28" ht="15" customHeight="1" x14ac:dyDescent="0.2">
      <c r="B20" s="26"/>
      <c r="C20" s="27"/>
      <c r="D20" s="26"/>
      <c r="I20" s="21"/>
      <c r="K20" s="21"/>
      <c r="M20" s="22"/>
      <c r="O20" s="21"/>
      <c r="Q20" s="22"/>
      <c r="S20" s="21"/>
      <c r="U20" s="22"/>
      <c r="W20" s="16"/>
    </row>
    <row r="21" spans="2:28" ht="14.25" customHeight="1" x14ac:dyDescent="0.2">
      <c r="C21" s="20" t="s">
        <v>10</v>
      </c>
      <c r="D21" s="31"/>
      <c r="E21" s="20"/>
      <c r="F21" s="20"/>
      <c r="I21" s="21"/>
      <c r="K21" s="21"/>
      <c r="M21" s="22"/>
      <c r="O21" s="21"/>
      <c r="Q21" s="22"/>
      <c r="S21" s="21"/>
      <c r="U21" s="22"/>
      <c r="W21" s="16"/>
    </row>
    <row r="22" spans="2:28" ht="14.25" customHeight="1" x14ac:dyDescent="0.2">
      <c r="B22" s="16"/>
      <c r="C22" s="32" t="s">
        <v>11</v>
      </c>
      <c r="D22" s="33" t="s">
        <v>12</v>
      </c>
      <c r="E22" s="21"/>
      <c r="F22" s="21"/>
      <c r="G22" s="21"/>
      <c r="H22" s="21"/>
      <c r="I22" s="21"/>
      <c r="K22" s="21"/>
      <c r="M22" s="22"/>
      <c r="O22" s="21"/>
      <c r="Q22" s="22"/>
      <c r="S22" s="21"/>
      <c r="U22" s="22"/>
      <c r="W22" s="16"/>
      <c r="AA22" s="34" t="s">
        <v>11</v>
      </c>
    </row>
    <row r="23" spans="2:28" ht="15" customHeight="1" x14ac:dyDescent="0.2">
      <c r="B23" s="26"/>
      <c r="C23" s="27"/>
      <c r="D23" s="26"/>
      <c r="K23" s="21"/>
      <c r="M23" s="22"/>
      <c r="O23" s="21"/>
      <c r="Q23" s="22"/>
      <c r="S23" s="21"/>
      <c r="U23" s="22"/>
      <c r="W23" s="16"/>
    </row>
    <row r="24" spans="2:28" ht="15" customHeight="1" x14ac:dyDescent="0.2">
      <c r="B24" s="26"/>
      <c r="C24" s="20" t="s">
        <v>13</v>
      </c>
      <c r="D24" s="26"/>
      <c r="K24" s="21"/>
      <c r="M24" s="22"/>
      <c r="O24" s="21"/>
      <c r="Q24" s="22"/>
      <c r="S24" s="21"/>
      <c r="U24" s="22"/>
      <c r="W24" s="16"/>
      <c r="AA24" s="34"/>
      <c r="AB24" s="34"/>
    </row>
    <row r="25" spans="2:28" ht="15" customHeight="1" x14ac:dyDescent="0.2">
      <c r="B25" s="35"/>
      <c r="C25" s="35" t="s">
        <v>14</v>
      </c>
      <c r="D25" s="33" t="s">
        <v>15</v>
      </c>
      <c r="E25" s="21"/>
      <c r="F25" s="21"/>
      <c r="G25" s="21"/>
      <c r="H25" s="21"/>
      <c r="I25" s="21"/>
      <c r="J25" s="21"/>
      <c r="K25" s="21"/>
      <c r="M25" s="22"/>
      <c r="O25" s="21"/>
      <c r="Q25" s="22"/>
      <c r="S25" s="21"/>
      <c r="U25" s="22"/>
      <c r="W25" s="16"/>
      <c r="AA25" s="34"/>
      <c r="AB25" s="34"/>
    </row>
    <row r="26" spans="2:28" ht="15" customHeight="1" x14ac:dyDescent="0.2">
      <c r="B26" s="26"/>
      <c r="C26" s="27"/>
      <c r="D26" s="26"/>
      <c r="M26" s="22"/>
      <c r="O26" s="21"/>
      <c r="Q26" s="22"/>
      <c r="S26" s="21"/>
      <c r="U26" s="22"/>
      <c r="W26" s="16"/>
      <c r="AA26" s="34"/>
      <c r="AB26" s="34"/>
    </row>
    <row r="27" spans="2:28" ht="14.25" customHeight="1" x14ac:dyDescent="0.2">
      <c r="C27" s="20" t="s">
        <v>16</v>
      </c>
      <c r="M27" s="22"/>
      <c r="O27" s="21"/>
      <c r="Q27" s="22"/>
      <c r="S27" s="21"/>
      <c r="U27" s="22"/>
      <c r="W27" s="16"/>
      <c r="AA27" s="36"/>
      <c r="AB27" s="34"/>
    </row>
    <row r="28" spans="2:28" ht="18.75" customHeight="1" x14ac:dyDescent="0.2">
      <c r="B28" s="28"/>
      <c r="C28" s="28" t="s">
        <v>17</v>
      </c>
      <c r="D28" s="37" t="s">
        <v>18</v>
      </c>
      <c r="E28" s="37"/>
      <c r="F28" s="37"/>
      <c r="G28" s="37"/>
      <c r="H28" s="37"/>
      <c r="I28" s="37"/>
      <c r="J28" s="37"/>
      <c r="K28" s="38"/>
      <c r="L28" s="39"/>
      <c r="M28" s="39"/>
      <c r="O28" s="21"/>
      <c r="Q28" s="22"/>
      <c r="S28" s="21"/>
      <c r="U28" s="22"/>
      <c r="W28" s="16"/>
      <c r="AA28" s="34" t="s">
        <v>19</v>
      </c>
      <c r="AB28" s="34"/>
    </row>
    <row r="29" spans="2:28" ht="18.75" customHeight="1" x14ac:dyDescent="0.2">
      <c r="B29" s="28"/>
      <c r="C29" s="28" t="s">
        <v>20</v>
      </c>
      <c r="D29" s="37" t="s">
        <v>21</v>
      </c>
      <c r="E29" s="37"/>
      <c r="F29" s="37"/>
      <c r="G29" s="37"/>
      <c r="H29" s="37"/>
      <c r="I29" s="37"/>
      <c r="J29" s="37"/>
      <c r="K29" s="38"/>
      <c r="L29" s="39"/>
      <c r="M29" s="39"/>
      <c r="O29" s="21"/>
      <c r="Q29" s="22"/>
      <c r="S29" s="21"/>
      <c r="U29" s="22"/>
      <c r="W29" s="16"/>
      <c r="AA29" s="34"/>
      <c r="AB29" s="34"/>
    </row>
    <row r="30" spans="2:28" ht="15" customHeight="1" x14ac:dyDescent="0.2">
      <c r="B30" s="26"/>
      <c r="C30" s="27"/>
      <c r="D30" s="26"/>
      <c r="O30" s="21"/>
      <c r="Q30" s="22"/>
      <c r="S30" s="21"/>
      <c r="U30" s="22"/>
      <c r="W30" s="16"/>
      <c r="AA30" s="34"/>
      <c r="AB30" s="34"/>
    </row>
    <row r="31" spans="2:28" x14ac:dyDescent="0.2">
      <c r="C31" s="20" t="s">
        <v>22</v>
      </c>
      <c r="O31" s="21"/>
      <c r="Q31" s="22"/>
      <c r="S31" s="21"/>
      <c r="U31" s="22"/>
      <c r="W31" s="16"/>
      <c r="AA31" s="34"/>
      <c r="AB31" s="34"/>
    </row>
    <row r="32" spans="2:28" x14ac:dyDescent="0.2">
      <c r="B32" s="16"/>
      <c r="C32" s="35" t="s">
        <v>23</v>
      </c>
      <c r="D32" s="33" t="s">
        <v>24</v>
      </c>
      <c r="E32" s="40"/>
      <c r="F32" s="21"/>
      <c r="G32" s="21"/>
      <c r="H32" s="21"/>
      <c r="I32" s="21"/>
      <c r="J32" s="21"/>
      <c r="K32" s="41" t="s">
        <v>25</v>
      </c>
      <c r="L32" s="21"/>
      <c r="M32" s="21"/>
      <c r="N32" s="21"/>
      <c r="O32" s="21"/>
      <c r="Q32" s="22"/>
      <c r="S32" s="21"/>
      <c r="U32" s="22"/>
      <c r="W32" s="16"/>
      <c r="AA32" s="34" t="str">
        <f>IF(M9="JF","1C","")</f>
        <v/>
      </c>
      <c r="AB32" s="34"/>
    </row>
    <row r="33" spans="2:31" x14ac:dyDescent="0.2">
      <c r="B33" s="16"/>
      <c r="C33" s="35" t="s">
        <v>26</v>
      </c>
      <c r="D33" s="33" t="s">
        <v>27</v>
      </c>
      <c r="E33" s="40"/>
      <c r="F33" s="21"/>
      <c r="G33" s="21"/>
      <c r="H33" s="21"/>
      <c r="I33" s="21"/>
      <c r="J33" s="21"/>
      <c r="K33" s="41" t="s">
        <v>28</v>
      </c>
      <c r="L33" s="21"/>
      <c r="M33" s="21"/>
      <c r="N33" s="21"/>
      <c r="O33" s="21"/>
      <c r="Q33" s="22"/>
      <c r="S33" s="21"/>
      <c r="U33" s="22"/>
      <c r="W33" s="16"/>
      <c r="AA33" s="34" t="str">
        <f>IF(M9="BB","1E","")</f>
        <v/>
      </c>
      <c r="AB33" s="34"/>
    </row>
    <row r="34" spans="2:31" x14ac:dyDescent="0.2">
      <c r="B34" s="16"/>
      <c r="C34" s="35" t="s">
        <v>29</v>
      </c>
      <c r="D34" s="33" t="s">
        <v>30</v>
      </c>
      <c r="E34" s="40"/>
      <c r="F34" s="21"/>
      <c r="G34" s="21"/>
      <c r="H34" s="21"/>
      <c r="I34" s="21"/>
      <c r="J34" s="21"/>
      <c r="K34" s="41" t="s">
        <v>28</v>
      </c>
      <c r="L34" s="21"/>
      <c r="M34" s="21"/>
      <c r="N34" s="21"/>
      <c r="O34" s="21"/>
      <c r="Q34" s="22"/>
      <c r="S34" s="21"/>
      <c r="U34" s="22"/>
      <c r="W34" s="16"/>
      <c r="AA34" s="34" t="str">
        <f>IF(M9="BB","1F","")</f>
        <v/>
      </c>
      <c r="AB34" s="34"/>
    </row>
    <row r="35" spans="2:31" ht="15" customHeight="1" x14ac:dyDescent="0.2">
      <c r="B35" s="26"/>
      <c r="C35" s="27"/>
      <c r="D35" s="26"/>
      <c r="Q35" s="22"/>
      <c r="S35" s="21"/>
      <c r="U35" s="22"/>
      <c r="W35" s="16"/>
      <c r="AA35" s="34"/>
      <c r="AB35" s="34"/>
    </row>
    <row r="36" spans="2:31" x14ac:dyDescent="0.2">
      <c r="C36" s="20" t="s">
        <v>31</v>
      </c>
      <c r="Q36" s="22"/>
      <c r="S36" s="21"/>
      <c r="U36" s="22"/>
      <c r="W36" s="16"/>
      <c r="AA36" s="34"/>
      <c r="AB36" s="34"/>
    </row>
    <row r="37" spans="2:31" x14ac:dyDescent="0.2">
      <c r="B37" s="42"/>
      <c r="C37" s="28" t="s">
        <v>32</v>
      </c>
      <c r="D37" s="30" t="s">
        <v>33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S37" s="21"/>
      <c r="U37" s="22"/>
      <c r="W37" s="16"/>
      <c r="AA37" s="34" t="s">
        <v>32</v>
      </c>
      <c r="AB37" s="34"/>
    </row>
    <row r="38" spans="2:31" x14ac:dyDescent="0.2">
      <c r="B38" s="42"/>
      <c r="C38" s="28" t="s">
        <v>34</v>
      </c>
      <c r="D38" s="30" t="s">
        <v>35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S38" s="21"/>
      <c r="U38" s="22"/>
      <c r="W38" s="16"/>
      <c r="AA38" s="34" t="s">
        <v>34</v>
      </c>
      <c r="AB38" s="34"/>
    </row>
    <row r="39" spans="2:31" x14ac:dyDescent="0.2">
      <c r="B39" s="42"/>
      <c r="C39" s="28" t="s">
        <v>36</v>
      </c>
      <c r="D39" s="30" t="s">
        <v>37</v>
      </c>
      <c r="E39" s="43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S39" s="21"/>
      <c r="U39" s="22"/>
      <c r="W39" s="16"/>
      <c r="AA39" s="34" t="s">
        <v>36</v>
      </c>
      <c r="AB39" s="34"/>
    </row>
    <row r="40" spans="2:31" x14ac:dyDescent="0.2">
      <c r="B40" s="42"/>
      <c r="C40" s="28" t="s">
        <v>38</v>
      </c>
      <c r="D40" s="30" t="s">
        <v>39</v>
      </c>
      <c r="E40" s="4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S40" s="21"/>
      <c r="U40" s="22"/>
      <c r="W40" s="16"/>
      <c r="AA40" s="34" t="s">
        <v>38</v>
      </c>
      <c r="AB40" s="34"/>
    </row>
    <row r="41" spans="2:31" x14ac:dyDescent="0.2">
      <c r="B41" s="42"/>
      <c r="C41" s="28" t="s">
        <v>40</v>
      </c>
      <c r="D41" s="30" t="s">
        <v>41</v>
      </c>
      <c r="E41" s="43"/>
      <c r="F41" s="22"/>
      <c r="G41" s="22"/>
      <c r="H41" s="22"/>
      <c r="I41" s="22"/>
      <c r="J41" s="22"/>
      <c r="K41" s="44" t="s">
        <v>42</v>
      </c>
      <c r="L41" s="22"/>
      <c r="M41" s="22"/>
      <c r="N41" s="22"/>
      <c r="O41" s="22"/>
      <c r="P41" s="22"/>
      <c r="Q41" s="22"/>
      <c r="S41" s="21"/>
      <c r="U41" s="22"/>
      <c r="W41" s="16"/>
      <c r="AA41" s="34" t="str">
        <f>IF(M9="JF","E10","")</f>
        <v/>
      </c>
      <c r="AB41" s="34"/>
    </row>
    <row r="42" spans="2:31" x14ac:dyDescent="0.2">
      <c r="B42" s="42"/>
      <c r="C42" s="28" t="s">
        <v>43</v>
      </c>
      <c r="D42" s="30" t="s">
        <v>44</v>
      </c>
      <c r="E42" s="4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S42" s="21"/>
      <c r="U42" s="22"/>
      <c r="W42" s="16"/>
      <c r="AA42" s="34" t="s">
        <v>43</v>
      </c>
      <c r="AB42" s="34"/>
    </row>
    <row r="43" spans="2:31" x14ac:dyDescent="0.2">
      <c r="B43" s="42"/>
      <c r="C43" s="28" t="s">
        <v>45</v>
      </c>
      <c r="D43" s="30" t="s">
        <v>46</v>
      </c>
      <c r="E43" s="43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S43" s="21"/>
      <c r="U43" s="22"/>
      <c r="W43" s="16"/>
      <c r="AA43" s="34" t="s">
        <v>45</v>
      </c>
      <c r="AB43" s="34"/>
    </row>
    <row r="44" spans="2:31" ht="15" customHeight="1" x14ac:dyDescent="0.2">
      <c r="B44" s="26"/>
      <c r="C44" s="27"/>
      <c r="D44" s="26"/>
      <c r="S44" s="21"/>
      <c r="U44" s="22"/>
      <c r="W44" s="16"/>
      <c r="AA44" s="34"/>
      <c r="AB44" s="34"/>
    </row>
    <row r="45" spans="2:31" x14ac:dyDescent="0.2">
      <c r="C45" s="20" t="s">
        <v>47</v>
      </c>
      <c r="S45" s="21"/>
      <c r="U45" s="22"/>
      <c r="W45" s="16"/>
      <c r="AA45" s="34"/>
      <c r="AB45" s="34"/>
    </row>
    <row r="46" spans="2:31" ht="15" x14ac:dyDescent="0.2">
      <c r="B46" s="16"/>
      <c r="C46" s="35" t="s">
        <v>8</v>
      </c>
      <c r="D46" s="33" t="s">
        <v>48</v>
      </c>
      <c r="E46" s="40"/>
      <c r="F46" s="21"/>
      <c r="G46" s="21"/>
      <c r="H46" s="21"/>
      <c r="I46" s="21"/>
      <c r="J46" s="21"/>
      <c r="K46" s="45" t="s">
        <v>49</v>
      </c>
      <c r="L46" s="21"/>
      <c r="M46" s="21"/>
      <c r="N46" s="21"/>
      <c r="O46" s="21"/>
      <c r="P46" s="21"/>
      <c r="Q46" s="21"/>
      <c r="R46" s="21"/>
      <c r="S46" s="21"/>
      <c r="U46" s="22"/>
      <c r="W46" s="16"/>
      <c r="AA46" s="34" t="str">
        <f>IF(OR(M9="JF",Q9="LUB"),"S","")</f>
        <v/>
      </c>
      <c r="AB46" s="34"/>
      <c r="AC46" s="34"/>
      <c r="AD46" s="34"/>
      <c r="AE46" s="46"/>
    </row>
    <row r="47" spans="2:31" x14ac:dyDescent="0.2">
      <c r="B47" s="16"/>
      <c r="C47" s="35" t="s">
        <v>50</v>
      </c>
      <c r="D47" s="33" t="s">
        <v>51</v>
      </c>
      <c r="E47" s="40"/>
      <c r="F47" s="21"/>
      <c r="G47" s="21"/>
      <c r="H47" s="21"/>
      <c r="I47" s="21"/>
      <c r="J47" s="21"/>
      <c r="K47" s="45" t="s">
        <v>52</v>
      </c>
      <c r="L47" s="21"/>
      <c r="M47" s="21"/>
      <c r="N47" s="21"/>
      <c r="O47" s="21"/>
      <c r="P47" s="21"/>
      <c r="Q47" s="21"/>
      <c r="R47" s="21"/>
      <c r="S47" s="21"/>
      <c r="U47" s="22"/>
      <c r="W47" s="16"/>
      <c r="AA47" s="34" t="str">
        <f>IF(M9="JF","T","")</f>
        <v/>
      </c>
      <c r="AB47" s="34"/>
    </row>
    <row r="48" spans="2:31" x14ac:dyDescent="0.2">
      <c r="B48" s="16"/>
      <c r="C48" s="35" t="s">
        <v>53</v>
      </c>
      <c r="D48" s="33" t="s">
        <v>54</v>
      </c>
      <c r="E48" s="40"/>
      <c r="F48" s="21"/>
      <c r="G48" s="21"/>
      <c r="H48" s="21"/>
      <c r="I48" s="21"/>
      <c r="J48" s="21"/>
      <c r="K48" s="45" t="s">
        <v>52</v>
      </c>
      <c r="L48" s="21"/>
      <c r="M48" s="21"/>
      <c r="N48" s="21"/>
      <c r="O48" s="21"/>
      <c r="P48" s="21"/>
      <c r="Q48" s="21"/>
      <c r="R48" s="21"/>
      <c r="S48" s="21"/>
      <c r="U48" s="22"/>
      <c r="W48" s="16"/>
      <c r="AA48" s="34" t="str">
        <f>IF(M9="JF","U","")</f>
        <v/>
      </c>
      <c r="AB48" s="34"/>
    </row>
    <row r="49" spans="2:28" x14ac:dyDescent="0.2">
      <c r="B49" s="16"/>
      <c r="C49" s="35" t="s">
        <v>55</v>
      </c>
      <c r="D49" s="33" t="s">
        <v>56</v>
      </c>
      <c r="E49" s="40"/>
      <c r="F49" s="21"/>
      <c r="G49" s="21"/>
      <c r="H49" s="21"/>
      <c r="I49" s="21"/>
      <c r="J49" s="21"/>
      <c r="K49" s="45" t="s">
        <v>57</v>
      </c>
      <c r="L49" s="21"/>
      <c r="M49" s="21"/>
      <c r="N49" s="21"/>
      <c r="O49" s="21"/>
      <c r="P49" s="21"/>
      <c r="Q49" s="21"/>
      <c r="R49" s="21"/>
      <c r="S49" s="21"/>
      <c r="U49" s="22"/>
      <c r="W49" s="16"/>
      <c r="AA49" s="34" t="str">
        <f>IF(M9="BB","B","")</f>
        <v/>
      </c>
      <c r="AB49" s="34"/>
    </row>
    <row r="50" spans="2:28" x14ac:dyDescent="0.2">
      <c r="B50" s="16"/>
      <c r="C50" s="35" t="s">
        <v>58</v>
      </c>
      <c r="D50" s="33" t="s">
        <v>59</v>
      </c>
      <c r="E50" s="40"/>
      <c r="F50" s="21"/>
      <c r="G50" s="21"/>
      <c r="H50" s="21"/>
      <c r="I50" s="21"/>
      <c r="J50" s="21"/>
      <c r="K50" s="45" t="s">
        <v>57</v>
      </c>
      <c r="L50" s="21"/>
      <c r="M50" s="21"/>
      <c r="N50" s="21"/>
      <c r="O50" s="21"/>
      <c r="P50" s="21"/>
      <c r="Q50" s="21"/>
      <c r="R50" s="21"/>
      <c r="S50" s="21"/>
      <c r="U50" s="22"/>
      <c r="W50" s="16"/>
      <c r="AA50" s="34" t="str">
        <f>IF(M9="BB","C","")</f>
        <v/>
      </c>
      <c r="AB50" s="34"/>
    </row>
    <row r="51" spans="2:28" x14ac:dyDescent="0.2">
      <c r="B51" s="16"/>
      <c r="C51" s="35" t="s">
        <v>14</v>
      </c>
      <c r="D51" s="33" t="s">
        <v>60</v>
      </c>
      <c r="E51" s="40"/>
      <c r="F51" s="21"/>
      <c r="G51" s="21"/>
      <c r="H51" s="21"/>
      <c r="I51" s="21"/>
      <c r="J51" s="21"/>
      <c r="K51" s="45" t="s">
        <v>57</v>
      </c>
      <c r="L51" s="21"/>
      <c r="M51" s="21"/>
      <c r="N51" s="21"/>
      <c r="O51" s="21"/>
      <c r="P51" s="21"/>
      <c r="Q51" s="21"/>
      <c r="R51" s="21"/>
      <c r="S51" s="21"/>
      <c r="U51" s="22"/>
      <c r="W51" s="16"/>
      <c r="AA51" s="34" t="str">
        <f>IF(M9="BB","D","")</f>
        <v/>
      </c>
      <c r="AB51" s="34"/>
    </row>
    <row r="52" spans="2:28" ht="15" customHeight="1" x14ac:dyDescent="0.2">
      <c r="B52" s="26"/>
      <c r="C52" s="27"/>
      <c r="D52" s="26"/>
      <c r="U52" s="22"/>
      <c r="W52" s="16"/>
      <c r="AA52" s="34"/>
      <c r="AB52" s="34"/>
    </row>
    <row r="53" spans="2:28" x14ac:dyDescent="0.2">
      <c r="C53" s="20" t="s">
        <v>61</v>
      </c>
      <c r="U53" s="22"/>
      <c r="W53" s="16"/>
      <c r="AA53" s="34"/>
      <c r="AB53" s="34"/>
    </row>
    <row r="54" spans="2:28" x14ac:dyDescent="0.2">
      <c r="B54" s="42"/>
      <c r="C54" s="28" t="s">
        <v>62</v>
      </c>
      <c r="D54" s="30" t="s">
        <v>63</v>
      </c>
      <c r="E54" s="44"/>
      <c r="F54" s="22"/>
      <c r="G54" s="22"/>
      <c r="H54" s="22"/>
      <c r="I54" s="22"/>
      <c r="J54" s="22"/>
      <c r="K54" s="44" t="s">
        <v>42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W54" s="21"/>
      <c r="AA54" s="47" t="str">
        <f>IF(M9="JF","N5","")</f>
        <v/>
      </c>
      <c r="AB54" s="34"/>
    </row>
    <row r="55" spans="2:28" x14ac:dyDescent="0.2">
      <c r="B55" s="42"/>
      <c r="C55" s="28" t="s">
        <v>64</v>
      </c>
      <c r="D55" s="30" t="s">
        <v>65</v>
      </c>
      <c r="E55" s="44"/>
      <c r="F55" s="22"/>
      <c r="G55" s="22"/>
      <c r="H55" s="22"/>
      <c r="I55" s="22"/>
      <c r="J55" s="22"/>
      <c r="K55" s="44" t="s">
        <v>42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W55" s="21"/>
      <c r="AA55" s="47" t="str">
        <f>IF(M9="JF","EB","")</f>
        <v/>
      </c>
      <c r="AB55" s="34"/>
    </row>
    <row r="56" spans="2:28" x14ac:dyDescent="0.2">
      <c r="B56" s="42"/>
      <c r="C56" s="28" t="s">
        <v>66</v>
      </c>
      <c r="D56" s="30" t="s">
        <v>67</v>
      </c>
      <c r="E56" s="44"/>
      <c r="F56" s="22"/>
      <c r="G56" s="22"/>
      <c r="H56" s="22"/>
      <c r="I56" s="22"/>
      <c r="J56" s="22"/>
      <c r="K56" s="44" t="s">
        <v>42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W56" s="21"/>
      <c r="AA56" s="47" t="str">
        <f>IF(M9="JF","EK","")</f>
        <v/>
      </c>
      <c r="AB56" s="34"/>
    </row>
    <row r="57" spans="2:28" x14ac:dyDescent="0.2">
      <c r="B57" s="42"/>
      <c r="C57" s="28" t="s">
        <v>68</v>
      </c>
      <c r="D57" s="30" t="s">
        <v>69</v>
      </c>
      <c r="E57" s="44"/>
      <c r="F57" s="22"/>
      <c r="G57" s="22"/>
      <c r="H57" s="22"/>
      <c r="I57" s="22"/>
      <c r="J57" s="22"/>
      <c r="K57" s="44" t="s">
        <v>42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W57" s="21"/>
      <c r="AA57" s="47" t="str">
        <f>IF(M9="JF","EL","")</f>
        <v/>
      </c>
      <c r="AB57" s="34"/>
    </row>
    <row r="58" spans="2:28" x14ac:dyDescent="0.2">
      <c r="B58" s="42"/>
      <c r="C58" s="28" t="s">
        <v>70</v>
      </c>
      <c r="D58" s="30" t="s">
        <v>71</v>
      </c>
      <c r="E58" s="44"/>
      <c r="F58" s="22"/>
      <c r="G58" s="22"/>
      <c r="H58" s="22"/>
      <c r="I58" s="22"/>
      <c r="J58" s="22"/>
      <c r="K58" s="44" t="s">
        <v>42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W58" s="21"/>
      <c r="AA58" s="47" t="str">
        <f>IF(M9="JF","EM","")</f>
        <v/>
      </c>
      <c r="AB58" s="34"/>
    </row>
    <row r="59" spans="2:28" x14ac:dyDescent="0.2">
      <c r="B59" s="42"/>
      <c r="C59" s="28" t="s">
        <v>72</v>
      </c>
      <c r="D59" s="30" t="s">
        <v>73</v>
      </c>
      <c r="E59" s="44"/>
      <c r="F59" s="22"/>
      <c r="G59" s="22"/>
      <c r="H59" s="22"/>
      <c r="I59" s="22"/>
      <c r="J59" s="22"/>
      <c r="K59" s="44" t="s">
        <v>42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W59" s="21"/>
      <c r="AA59" s="47" t="str">
        <f>IF(M9="JF","EX","")</f>
        <v/>
      </c>
      <c r="AB59" s="34"/>
    </row>
    <row r="60" spans="2:28" x14ac:dyDescent="0.2">
      <c r="B60" s="42"/>
      <c r="C60" s="28" t="s">
        <v>74</v>
      </c>
      <c r="D60" s="30" t="s">
        <v>75</v>
      </c>
      <c r="E60" s="44"/>
      <c r="F60" s="22"/>
      <c r="G60" s="22"/>
      <c r="H60" s="22"/>
      <c r="I60" s="22"/>
      <c r="J60" s="22"/>
      <c r="K60" s="44" t="s">
        <v>42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W60" s="21"/>
      <c r="AA60" s="47" t="str">
        <f>IF(M9="JF","EY","")</f>
        <v/>
      </c>
      <c r="AB60" s="34"/>
    </row>
    <row r="61" spans="2:28" x14ac:dyDescent="0.2">
      <c r="B61" s="42"/>
      <c r="C61" s="28" t="s">
        <v>76</v>
      </c>
      <c r="D61" s="30" t="s">
        <v>77</v>
      </c>
      <c r="E61" s="44"/>
      <c r="F61" s="22"/>
      <c r="G61" s="22"/>
      <c r="H61" s="22"/>
      <c r="I61" s="22"/>
      <c r="J61" s="22"/>
      <c r="K61" s="44" t="s">
        <v>42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W61" s="21"/>
      <c r="AA61" s="47" t="str">
        <f>IF(M9="JF","EX","")</f>
        <v/>
      </c>
      <c r="AB61" s="34"/>
    </row>
    <row r="62" spans="2:28" x14ac:dyDescent="0.2">
      <c r="B62" s="42"/>
      <c r="C62" s="28" t="s">
        <v>78</v>
      </c>
      <c r="D62" s="30" t="s">
        <v>79</v>
      </c>
      <c r="E62" s="44"/>
      <c r="F62" s="22"/>
      <c r="G62" s="22"/>
      <c r="H62" s="22"/>
      <c r="I62" s="22"/>
      <c r="J62" s="22"/>
      <c r="K62" s="44" t="s">
        <v>80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W62" s="21"/>
      <c r="AA62" s="47" t="str">
        <f>IF(M9="BB","FB","")</f>
        <v/>
      </c>
      <c r="AB62" s="34"/>
    </row>
    <row r="63" spans="2:28" x14ac:dyDescent="0.2">
      <c r="B63" s="42"/>
      <c r="C63" s="28" t="s">
        <v>81</v>
      </c>
      <c r="D63" s="30" t="s">
        <v>82</v>
      </c>
      <c r="E63" s="44"/>
      <c r="F63" s="22"/>
      <c r="G63" s="22"/>
      <c r="H63" s="22"/>
      <c r="I63" s="22"/>
      <c r="J63" s="22"/>
      <c r="K63" s="44" t="s">
        <v>80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W63" s="21"/>
      <c r="AA63" s="47" t="str">
        <f>IF(M9="BB","FC","")</f>
        <v/>
      </c>
      <c r="AB63" s="34"/>
    </row>
    <row r="64" spans="2:28" x14ac:dyDescent="0.2">
      <c r="B64" s="42"/>
      <c r="C64" s="28" t="s">
        <v>83</v>
      </c>
      <c r="D64" s="30" t="s">
        <v>84</v>
      </c>
      <c r="E64" s="44"/>
      <c r="F64" s="22"/>
      <c r="G64" s="22"/>
      <c r="H64" s="22"/>
      <c r="I64" s="22"/>
      <c r="J64" s="22"/>
      <c r="K64" s="44" t="s">
        <v>80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W64" s="21"/>
      <c r="AA64" s="34" t="str">
        <f>IF(M9="BB","FD","")</f>
        <v/>
      </c>
      <c r="AB64" s="34"/>
    </row>
    <row r="65" spans="2:28" x14ac:dyDescent="0.2">
      <c r="B65" s="42"/>
      <c r="C65" s="28" t="s">
        <v>32</v>
      </c>
      <c r="D65" s="30" t="s">
        <v>85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W65" s="21"/>
      <c r="AA65" s="34" t="s">
        <v>32</v>
      </c>
      <c r="AB65" s="34"/>
    </row>
    <row r="66" spans="2:28" ht="15" customHeight="1" x14ac:dyDescent="0.2">
      <c r="B66" s="26"/>
      <c r="C66" s="27"/>
      <c r="D66" s="26"/>
      <c r="W66" s="16"/>
      <c r="AA66" s="34"/>
      <c r="AB66" s="34"/>
    </row>
    <row r="67" spans="2:28" x14ac:dyDescent="0.2">
      <c r="C67" s="20" t="s">
        <v>86</v>
      </c>
      <c r="W67" s="16"/>
      <c r="AA67" s="34"/>
      <c r="AB67" s="34"/>
    </row>
    <row r="68" spans="2:28" x14ac:dyDescent="0.2">
      <c r="B68" s="16"/>
      <c r="C68" s="35" t="s">
        <v>87</v>
      </c>
      <c r="D68" s="33" t="s">
        <v>88</v>
      </c>
      <c r="E68" s="16"/>
      <c r="F68" s="35"/>
      <c r="G68" s="33"/>
      <c r="H68" s="16"/>
      <c r="I68" s="35"/>
      <c r="J68" s="33"/>
      <c r="K68" s="16"/>
      <c r="L68" s="35"/>
      <c r="M68" s="33"/>
      <c r="N68" s="16"/>
      <c r="O68" s="35"/>
      <c r="P68" s="33"/>
      <c r="Q68" s="16"/>
      <c r="R68" s="35"/>
      <c r="S68" s="33"/>
      <c r="T68" s="16"/>
      <c r="U68" s="35"/>
      <c r="V68" s="33"/>
      <c r="W68" s="16"/>
      <c r="AA68" s="34"/>
      <c r="AB68" s="34"/>
    </row>
    <row r="69" spans="2:28" x14ac:dyDescent="0.2">
      <c r="B69" s="16"/>
      <c r="C69" s="35" t="s">
        <v>55</v>
      </c>
      <c r="D69" s="33" t="s">
        <v>89</v>
      </c>
      <c r="E69" s="16"/>
      <c r="F69" s="35"/>
      <c r="G69" s="33"/>
      <c r="H69" s="16"/>
      <c r="I69" s="35"/>
      <c r="J69" s="33"/>
      <c r="K69" s="16"/>
      <c r="L69" s="35"/>
      <c r="M69" s="33"/>
      <c r="N69" s="16"/>
      <c r="O69" s="35"/>
      <c r="P69" s="33"/>
      <c r="Q69" s="16"/>
      <c r="R69" s="35"/>
      <c r="S69" s="33"/>
      <c r="T69" s="16"/>
      <c r="U69" s="35"/>
      <c r="V69" s="33"/>
      <c r="W69" s="16"/>
      <c r="AA69" s="34"/>
      <c r="AB69" s="34"/>
    </row>
    <row r="70" spans="2:28" x14ac:dyDescent="0.2">
      <c r="B70" s="16"/>
      <c r="C70" s="35" t="s">
        <v>58</v>
      </c>
      <c r="D70" s="33" t="s">
        <v>90</v>
      </c>
      <c r="E70" s="16"/>
      <c r="F70" s="35"/>
      <c r="G70" s="33"/>
      <c r="H70" s="16"/>
      <c r="I70" s="35"/>
      <c r="J70" s="33"/>
      <c r="K70" s="16"/>
      <c r="L70" s="35"/>
      <c r="M70" s="33"/>
      <c r="N70" s="16"/>
      <c r="O70" s="35"/>
      <c r="P70" s="33"/>
      <c r="Q70" s="16"/>
      <c r="R70" s="35"/>
      <c r="S70" s="33"/>
      <c r="T70" s="16"/>
      <c r="U70" s="35"/>
      <c r="V70" s="33"/>
      <c r="W70" s="16"/>
      <c r="AA70" s="34"/>
    </row>
    <row r="71" spans="2:28" x14ac:dyDescent="0.2">
      <c r="C71" s="20"/>
    </row>
    <row r="72" spans="2:28" x14ac:dyDescent="0.2">
      <c r="C72" s="20"/>
    </row>
    <row r="73" spans="2:28" x14ac:dyDescent="0.2">
      <c r="C73" s="20"/>
    </row>
    <row r="74" spans="2:28" x14ac:dyDescent="0.2">
      <c r="C74" s="20"/>
    </row>
    <row r="75" spans="2:28" x14ac:dyDescent="0.2">
      <c r="C75" s="20"/>
    </row>
    <row r="76" spans="2:28" x14ac:dyDescent="0.2">
      <c r="C76" s="20"/>
    </row>
    <row r="77" spans="2:28" x14ac:dyDescent="0.2">
      <c r="C77" s="20"/>
    </row>
    <row r="78" spans="2:28" x14ac:dyDescent="0.2">
      <c r="C78" s="20"/>
    </row>
    <row r="79" spans="2:28" x14ac:dyDescent="0.2">
      <c r="C79" s="20"/>
    </row>
    <row r="80" spans="2:28" x14ac:dyDescent="0.2">
      <c r="C80" s="20"/>
    </row>
    <row r="81" spans="3:3" x14ac:dyDescent="0.2">
      <c r="C81" s="20"/>
    </row>
    <row r="82" spans="3:3" x14ac:dyDescent="0.2">
      <c r="C82" s="20"/>
    </row>
    <row r="83" spans="3:3" x14ac:dyDescent="0.2">
      <c r="C83" s="20"/>
    </row>
    <row r="84" spans="3:3" x14ac:dyDescent="0.2">
      <c r="C84" s="20"/>
    </row>
    <row r="85" spans="3:3" x14ac:dyDescent="0.2">
      <c r="C85" s="20"/>
    </row>
    <row r="86" spans="3:3" x14ac:dyDescent="0.2">
      <c r="C86" s="20"/>
    </row>
    <row r="87" spans="3:3" x14ac:dyDescent="0.2">
      <c r="C87" s="20"/>
    </row>
    <row r="88" spans="3:3" x14ac:dyDescent="0.2">
      <c r="C88" s="20"/>
    </row>
    <row r="89" spans="3:3" x14ac:dyDescent="0.2">
      <c r="C89" s="20"/>
    </row>
    <row r="90" spans="3:3" x14ac:dyDescent="0.2">
      <c r="C90" s="20"/>
    </row>
    <row r="91" spans="3:3" x14ac:dyDescent="0.2">
      <c r="C91" s="20"/>
    </row>
    <row r="92" spans="3:3" x14ac:dyDescent="0.2">
      <c r="C92" s="20"/>
    </row>
    <row r="93" spans="3:3" x14ac:dyDescent="0.2">
      <c r="C93" s="20"/>
    </row>
    <row r="94" spans="3:3" x14ac:dyDescent="0.2">
      <c r="C94" s="20"/>
    </row>
    <row r="95" spans="3:3" x14ac:dyDescent="0.2">
      <c r="C95" s="20"/>
    </row>
    <row r="96" spans="3:3" x14ac:dyDescent="0.2">
      <c r="C96" s="20"/>
    </row>
    <row r="97" spans="2:27" x14ac:dyDescent="0.2">
      <c r="C97" s="20"/>
    </row>
    <row r="98" spans="2:27" x14ac:dyDescent="0.2">
      <c r="C98" s="20"/>
    </row>
    <row r="99" spans="2:27" x14ac:dyDescent="0.2">
      <c r="C99" s="20"/>
    </row>
    <row r="100" spans="2:27" ht="18" x14ac:dyDescent="0.25">
      <c r="B100" s="48" t="s">
        <v>91</v>
      </c>
      <c r="E100" s="49"/>
    </row>
    <row r="101" spans="2:27" ht="24" customHeight="1" thickBot="1" x14ac:dyDescent="0.25">
      <c r="B101" s="50" t="s">
        <v>92</v>
      </c>
      <c r="D101" s="51" t="str">
        <f>E9&amp;G9&amp;I9&amp;K9&amp;M9&amp;O9&amp;Q9&amp;S9&amp;U9&amp;W9</f>
        <v/>
      </c>
      <c r="F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</row>
    <row r="102" spans="2:27" ht="12.75" customHeight="1" thickBot="1" x14ac:dyDescent="0.25">
      <c r="B102" s="52" t="s">
        <v>93</v>
      </c>
      <c r="C102" s="53" t="s">
        <v>94</v>
      </c>
      <c r="D102" s="54" t="s">
        <v>95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6"/>
    </row>
    <row r="103" spans="2:27" ht="20.100000000000001" customHeight="1" x14ac:dyDescent="0.2">
      <c r="B103" s="57" t="s">
        <v>96</v>
      </c>
      <c r="C103" s="58">
        <f>E9</f>
        <v>0</v>
      </c>
      <c r="D103" s="59" t="e">
        <f>VLOOKUP(E9,C15:D16,2,FALSE)</f>
        <v>#N/A</v>
      </c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60"/>
    </row>
    <row r="104" spans="2:27" ht="20.100000000000001" customHeight="1" x14ac:dyDescent="0.2">
      <c r="B104" s="61" t="s">
        <v>97</v>
      </c>
      <c r="C104" s="62">
        <f>G9</f>
        <v>0</v>
      </c>
      <c r="D104" s="63" t="e">
        <f>VLOOKUP(G9,C19:D19,2,FALSE)</f>
        <v>#N/A</v>
      </c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4"/>
      <c r="Z104" s="64"/>
      <c r="AA104" s="65"/>
    </row>
    <row r="105" spans="2:27" ht="20.100000000000001" customHeight="1" x14ac:dyDescent="0.2">
      <c r="B105" s="61" t="s">
        <v>98</v>
      </c>
      <c r="C105" s="62">
        <f>I9</f>
        <v>0</v>
      </c>
      <c r="D105" s="63" t="e">
        <f>VLOOKUP(C105,C22:D22,2,FALSE)</f>
        <v>#N/A</v>
      </c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6"/>
    </row>
    <row r="106" spans="2:27" ht="20.100000000000001" customHeight="1" x14ac:dyDescent="0.2">
      <c r="B106" s="61" t="s">
        <v>99</v>
      </c>
      <c r="C106" s="62">
        <f>K9</f>
        <v>0</v>
      </c>
      <c r="D106" s="63" t="e">
        <f>VLOOKUP(C106,C25:D25,2,FALSE)</f>
        <v>#N/A</v>
      </c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6"/>
    </row>
    <row r="107" spans="2:27" ht="20.100000000000001" customHeight="1" x14ac:dyDescent="0.2">
      <c r="B107" s="61" t="s">
        <v>100</v>
      </c>
      <c r="C107" s="62">
        <f>M9</f>
        <v>0</v>
      </c>
      <c r="D107" s="63" t="e">
        <f>VLOOKUP(M9,C28:D29,2,FALSE)</f>
        <v>#N/A</v>
      </c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6"/>
    </row>
    <row r="108" spans="2:27" ht="20.100000000000001" customHeight="1" x14ac:dyDescent="0.2">
      <c r="B108" s="61" t="s">
        <v>101</v>
      </c>
      <c r="C108" s="67">
        <f>O9</f>
        <v>0</v>
      </c>
      <c r="D108" s="63" t="e">
        <f>VLOOKUP(O9,C32:D34,2,FALSE)</f>
        <v>#N/A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6"/>
    </row>
    <row r="109" spans="2:27" ht="20.100000000000001" customHeight="1" x14ac:dyDescent="0.2">
      <c r="B109" s="61" t="s">
        <v>102</v>
      </c>
      <c r="C109" s="62">
        <f>Q9</f>
        <v>0</v>
      </c>
      <c r="D109" s="63" t="e">
        <f>VLOOKUP(Q9,C37:D43,2,FALSE)</f>
        <v>#N/A</v>
      </c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6"/>
    </row>
    <row r="110" spans="2:27" ht="20.100000000000001" customHeight="1" x14ac:dyDescent="0.2">
      <c r="B110" s="61" t="s">
        <v>103</v>
      </c>
      <c r="C110" s="62">
        <f>S9</f>
        <v>0</v>
      </c>
      <c r="D110" s="63" t="e">
        <f>VLOOKUP(S9,C46:D51,2,FALSE)</f>
        <v>#N/A</v>
      </c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6"/>
    </row>
    <row r="111" spans="2:27" ht="20.100000000000001" customHeight="1" x14ac:dyDescent="0.2">
      <c r="B111" s="61" t="s">
        <v>104</v>
      </c>
      <c r="C111" s="62">
        <f>U9</f>
        <v>0</v>
      </c>
      <c r="D111" s="63" t="e">
        <f>VLOOKUP(U9,C54:D65,2,FALSE)</f>
        <v>#N/A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6"/>
    </row>
    <row r="112" spans="2:27" ht="20.100000000000001" customHeight="1" x14ac:dyDescent="0.2">
      <c r="B112" s="61" t="s">
        <v>105</v>
      </c>
      <c r="C112" s="62">
        <f>W9</f>
        <v>0</v>
      </c>
      <c r="D112" s="63" t="e">
        <f>VLOOKUP(W9,C68:D70,2,FALSE)</f>
        <v>#N/A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6"/>
    </row>
    <row r="113" spans="2:27" ht="20.100000000000001" customHeight="1" x14ac:dyDescent="0.2"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6"/>
    </row>
    <row r="114" spans="2:27" ht="20.100000000000001" customHeight="1" x14ac:dyDescent="0.2"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6"/>
    </row>
    <row r="115" spans="2:27" ht="20.100000000000001" customHeight="1" x14ac:dyDescent="0.2"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6"/>
    </row>
    <row r="116" spans="2:27" ht="20.100000000000001" customHeight="1" x14ac:dyDescent="0.2"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6"/>
    </row>
    <row r="117" spans="2:27" ht="20.100000000000001" customHeight="1" x14ac:dyDescent="0.2"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6"/>
    </row>
    <row r="118" spans="2:27" ht="20.100000000000001" customHeight="1" thickBot="1" x14ac:dyDescent="0.25">
      <c r="B118" s="68"/>
      <c r="C118" s="69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1"/>
    </row>
    <row r="119" spans="2:27" ht="22.5" customHeight="1" x14ac:dyDescent="0.2">
      <c r="E119" s="72" t="s">
        <v>106</v>
      </c>
      <c r="AA119" s="73"/>
    </row>
    <row r="120" spans="2:27" ht="22.5" customHeight="1" x14ac:dyDescent="0.2">
      <c r="M120" s="73"/>
      <c r="Q120" s="74"/>
      <c r="AA120" s="73"/>
    </row>
  </sheetData>
  <sheetProtection algorithmName="SHA-512" hashValue="WAs1bK+WChfm2rtVtOfBnukDe88ILiBCibYLoYRNi8MPFSgDloJtTjJZ7u2Lk/yP8ARaTXIIydSRAhM95mxWTw==" saltValue="Zy4P9wmNZ26AlmlXDsP7FQ==" spinCount="100000" sheet="1" objects="1" scenarios="1"/>
  <dataConsolidate function="countNums"/>
  <mergeCells count="15">
    <mergeCell ref="U9:U10"/>
    <mergeCell ref="W9:W10"/>
    <mergeCell ref="B13:D13"/>
    <mergeCell ref="D28:J28"/>
    <mergeCell ref="D29:J29"/>
    <mergeCell ref="A4:W4"/>
    <mergeCell ref="A6:D12"/>
    <mergeCell ref="E9:E10"/>
    <mergeCell ref="G9:G10"/>
    <mergeCell ref="I9:I10"/>
    <mergeCell ref="K9:K10"/>
    <mergeCell ref="M9:M10"/>
    <mergeCell ref="O9:O10"/>
    <mergeCell ref="Q9:Q10"/>
    <mergeCell ref="S9:S10"/>
  </mergeCells>
  <dataValidations count="10">
    <dataValidation type="list" allowBlank="1" showInputMessage="1" showErrorMessage="1" errorTitle="Invalid Data" error="Please select one option from the drop down list" sqref="M9:M10" xr:uid="{3048174E-D820-4A03-B477-D6DF4B58C5A8}">
      <formula1>$C$28:$C$29</formula1>
    </dataValidation>
    <dataValidation type="list" allowBlank="1" showInputMessage="1" showErrorMessage="1" errorTitle="Invalid Data" error="Please select one option from the drop down list" sqref="Q9:Q10" xr:uid="{010B3A87-048C-4987-975F-7197328A8880}">
      <formula1>$AA$37:$AA$43</formula1>
    </dataValidation>
    <dataValidation type="list" allowBlank="1" showInputMessage="1" showErrorMessage="1" errorTitle="Invalid Data" error="Please select one option from the drop down list" sqref="I9:I10" xr:uid="{ACC8D6B3-5AAF-4D22-8527-E2DFB60F4542}">
      <formula1>$AA$22:$AA$22</formula1>
    </dataValidation>
    <dataValidation type="list" allowBlank="1" showInputMessage="1" showErrorMessage="1" errorTitle="Invalid Data" error="Please select one option from the drop down list" sqref="U9:U10" xr:uid="{1269EB1E-4292-4B4E-8FFC-5B712D7743B2}">
      <formula1>$AA$54:$AA$65</formula1>
    </dataValidation>
    <dataValidation type="list" allowBlank="1" showInputMessage="1" showErrorMessage="1" errorTitle="Invalid Data" error="Please select one option from the drop down list" sqref="W9:W10" xr:uid="{D065DFE0-4614-429A-A9BC-0A3CFBC3D5E4}">
      <formula1>$C$68:$C$70</formula1>
    </dataValidation>
    <dataValidation type="list" allowBlank="1" showInputMessage="1" showErrorMessage="1" errorTitle="Invalid Data" error="Please select one option from the drop down list" sqref="G9:G10" xr:uid="{CCF515AD-F6ED-4D69-82CE-A3732B4AEAE9}">
      <formula1>$C$19:$C$19</formula1>
    </dataValidation>
    <dataValidation type="list" allowBlank="1" showInputMessage="1" showErrorMessage="1" errorTitle="Invalid Data" error="Please select one option from the drop down list" promptTitle="Click here to select options" prompt=" " sqref="E9:E10" xr:uid="{360A6A29-5EA4-44D3-9B34-1DFB8E5AFE93}">
      <formula1>$C$15:$C$16</formula1>
    </dataValidation>
    <dataValidation type="list" allowBlank="1" showInputMessage="1" showErrorMessage="1" errorTitle="Invalid Data" error="Please select one option from the drop down list" sqref="S9:S10" xr:uid="{3BF4FC37-BCB6-47A1-9223-0947037A8657}">
      <formula1>$AA$46:$AA$51</formula1>
    </dataValidation>
    <dataValidation type="list" allowBlank="1" showInputMessage="1" showErrorMessage="1" errorTitle="Invalid Data" error="Please select one option from the drop down list" sqref="O9:O10" xr:uid="{2B6F476B-5286-4B21-A81A-1E3559CEC8D1}">
      <formula1>$AA$32:$AA$34</formula1>
    </dataValidation>
    <dataValidation type="list" allowBlank="1" showInputMessage="1" showErrorMessage="1" errorTitle="Invalid Data" error="Please select one option from the drop down list" sqref="K9:K10" xr:uid="{A06309C0-4D06-4795-A749-ED155F94FA6A}">
      <formula1>$C$25:$C$25</formula1>
    </dataValidation>
  </dataValidations>
  <printOptions horizontalCentered="1"/>
  <pageMargins left="0.5" right="0.25" top="0.25" bottom="0.65" header="0.5" footer="0.28000000000000003"/>
  <pageSetup scale="41" orientation="portrait" horizontalDpi="1200" verticalDpi="1200" r:id="rId1"/>
  <headerFooter alignWithMargins="0">
    <oddFooter>&amp;LPage: &amp;P, &amp;D&amp;C620 Technology Drive  ●   Ann Arbor, MI    ●    48108    ●    Ph.  734.677.6100   ●    Fax: 734.677.6105
&amp;"Arial,Bold"&amp;Uwww.dynics.com&amp;R&amp;"Impact,Regular"HSW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HSW</vt:lpstr>
    </vt:vector>
  </TitlesOfParts>
  <Company>Dynics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2023-01-31T16:00:02Z</dcterms:created>
  <dcterms:modified xsi:type="dcterms:W3CDTF">2023-01-31T16:00:23Z</dcterms:modified>
</cp:coreProperties>
</file>