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!Dynics\Distributor Price Lists\DYNICS\2023 Individual PriceLists\"/>
    </mc:Choice>
  </mc:AlternateContent>
  <xr:revisionPtr revIDLastSave="0" documentId="8_{2F37E441-4AD6-467D-A73E-D30313018481}" xr6:coauthVersionLast="47" xr6:coauthVersionMax="47" xr10:uidLastSave="{00000000-0000-0000-0000-000000000000}"/>
  <bookViews>
    <workbookView xWindow="-120" yWindow="-120" windowWidth="29040" windowHeight="17790" xr2:uid="{97D80D10-C268-451E-BA34-813FD9C365A6}"/>
  </bookViews>
  <sheets>
    <sheet name="194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13" i="1" l="1"/>
  <c r="D112" i="1"/>
  <c r="C112" i="1"/>
  <c r="D111" i="1"/>
  <c r="C111" i="1"/>
  <c r="D110" i="1"/>
  <c r="C110" i="1"/>
  <c r="D109" i="1"/>
  <c r="C109" i="1"/>
  <c r="D108" i="1"/>
  <c r="C108" i="1"/>
  <c r="D107" i="1"/>
  <c r="C107" i="1"/>
  <c r="D106" i="1"/>
  <c r="C106" i="1"/>
  <c r="C105" i="1"/>
  <c r="D105" i="1" s="1"/>
  <c r="D104" i="1"/>
  <c r="C104" i="1"/>
  <c r="D103" i="1"/>
  <c r="C103" i="1"/>
  <c r="D101" i="1"/>
  <c r="C74" i="1"/>
  <c r="C73" i="1"/>
  <c r="D113" i="1" s="1"/>
  <c r="AB55" i="1"/>
  <c r="AA51" i="1"/>
  <c r="AA50" i="1"/>
  <c r="AA49" i="1"/>
  <c r="AA48" i="1"/>
  <c r="AA47" i="1"/>
  <c r="AA46" i="1"/>
  <c r="AA34" i="1"/>
  <c r="AA33" i="1"/>
  <c r="AA32" i="1"/>
  <c r="AA29" i="1"/>
  <c r="AA28" i="1"/>
  <c r="AA24" i="1"/>
  <c r="E2" i="1"/>
</calcChain>
</file>

<file path=xl/sharedStrings.xml><?xml version="1.0" encoding="utf-8"?>
<sst xmlns="http://schemas.openxmlformats.org/spreadsheetml/2006/main" count="146" uniqueCount="115">
  <si>
    <t>Work your part number from left to right always ==&gt;</t>
  </si>
  <si>
    <t>CHASSIS</t>
  </si>
  <si>
    <t>19" 4U Rackmount chassis includes removable trays. Metal enclosure, black powder coat finish with blue doors. Slim DVD RW included.</t>
  </si>
  <si>
    <t>TYPE</t>
  </si>
  <si>
    <t>A</t>
  </si>
  <si>
    <t>1x PCIe 3.0 x16, 1x PCIe 3.0 x4 (In x16), 2x PCIe 3.0 x1 (In x8), 1x PCIe 3.0 x1, 2x Legacy PCI (5V) with -12V Rail. 2x USB 3.0 Ports in Front. 2x 2.5" removable SATA Drive Trays and 3x 3.5" SATA Drive Bays.</t>
  </si>
  <si>
    <t>X</t>
  </si>
  <si>
    <t>4x PCIe 3.0 x16, 3x PCIe 3.0 x8 (In x16). 2x USB 3.0 Ports in Front. 4x 2.5" removable SATA Drive Trays and 3x 3.5" SATA Drive Bays.</t>
  </si>
  <si>
    <t>X1</t>
  </si>
  <si>
    <t>4x PCIe 3.0 x16, 3x PCIe 3.0 x8 (In x16). 2x USB 3.0 Ports in Front. 8x 2.5" removable SATA Drive Trays and SAS RAID Card</t>
  </si>
  <si>
    <t>X2</t>
  </si>
  <si>
    <t>4x PCIe 3.0 x16, 3x PCIe 3.0 x8 (In x16). 2x USB 3.0 Ports in Front. 4x 2.5" removable SATA Drive Trays, 6x 3.5" SATA Drive Bays and SAS RAID Card</t>
  </si>
  <si>
    <t>Available for VMware Selections</t>
  </si>
  <si>
    <t>POWER SUPPLY</t>
  </si>
  <si>
    <t>Industrial 100~240 VAC Power Entry - 6 Ft Power Cable Included</t>
  </si>
  <si>
    <t>RA</t>
  </si>
  <si>
    <t>Redundant Industrial 100~240 VAC Power Entry - 2x 6 Ft Power Cables Included</t>
  </si>
  <si>
    <t>Required on X systems</t>
  </si>
  <si>
    <t>SYSTEM COMPONENT CONFIGURATION</t>
  </si>
  <si>
    <t>QA</t>
  </si>
  <si>
    <t>Single CPU Socket C246 Chipset, Up to 64GB DDR4, 1x 1Gb Ethernet (Supporting Intel® vPro™ AMT), 1x 1Gb Ethernet, 1x RS232, 2x USB 3.1 Gen2, 2x USB3.1 Gen1, 4x USB 2.0, 2x PS/2, 1x DVI-D, 2x DisplayPort v1.2, 3x Audio Jacks (Mic-In/Line-In/Line-Out)</t>
  </si>
  <si>
    <t>Only available on A Type system</t>
  </si>
  <si>
    <t>CM</t>
  </si>
  <si>
    <t>Intel C621A chipset, up to 4TB DDR4/ECC/RDIMM/LRDIMM, 4x PCIe 4.0 x16, 3x PCIe 4.0 x8, 1x 10gb RJ45, 1x 1gb RJ45, 2x RS232, 1x USB 3.2 Gen2x2 (Type C), 2x USB 3.2 Gen2 (Type A &amp; C), 6x USB 3.2 Gen 1, 4x USB 2.0, 1x VGA</t>
  </si>
  <si>
    <t>Only available on X Type system</t>
  </si>
  <si>
    <t>CPU CONFIGURATION</t>
  </si>
  <si>
    <t>DK</t>
  </si>
  <si>
    <t>8th Gen Hexa Core i7-8700, up to 4.6 GHz, 12MB Cache</t>
  </si>
  <si>
    <t>Only available on QA system</t>
  </si>
  <si>
    <t>DP</t>
  </si>
  <si>
    <t>Xeon Silver 4310T: Xeon Silver 4310T, up to 3.4GHz, 10 cores, 20 threads, 15MB Cache</t>
  </si>
  <si>
    <t>Only available on CM system</t>
  </si>
  <si>
    <t>DQ</t>
  </si>
  <si>
    <t>Xeon Gold 6326: Xeon Gold 6326, up to 3.5GHz, 16 cores, 32 threads, 24MB Cache</t>
  </si>
  <si>
    <t>OPERATING SYSTEM</t>
  </si>
  <si>
    <t>XX</t>
  </si>
  <si>
    <t>No Operating System</t>
  </si>
  <si>
    <t>LUB</t>
  </si>
  <si>
    <t>Linux Ubuntu (Contact us for more options)</t>
  </si>
  <si>
    <t>W10</t>
  </si>
  <si>
    <t>Windows 10 Pro 64-bit Version</t>
  </si>
  <si>
    <t>W11</t>
  </si>
  <si>
    <t>Windows 11 Pro 64-bit Version</t>
  </si>
  <si>
    <t>E19</t>
  </si>
  <si>
    <t>Windows 10 Enterprise 64-bit Version (IOT LTSC 2019)</t>
  </si>
  <si>
    <t>E21</t>
  </si>
  <si>
    <t>Windows 10 Enterprise 64-bit Version (IOT LTSC 2021)</t>
  </si>
  <si>
    <t>S19</t>
  </si>
  <si>
    <t>Windows Server 2019 (64-bit), 16 core with 5 user clients</t>
  </si>
  <si>
    <t>MEMORY</t>
  </si>
  <si>
    <t>C</t>
  </si>
  <si>
    <t>16.0 GB RAM DDR4</t>
  </si>
  <si>
    <t>D</t>
  </si>
  <si>
    <t>32.0 GB RAM DDR4</t>
  </si>
  <si>
    <t>E</t>
  </si>
  <si>
    <t>64.0 GB RAM DDR4</t>
  </si>
  <si>
    <t>O</t>
  </si>
  <si>
    <t>64.0 GB RAM DDR4 ECC</t>
  </si>
  <si>
    <t>Only available on CM systems</t>
  </si>
  <si>
    <t>P</t>
  </si>
  <si>
    <t>128.0 GB RAM DDR4 ECC</t>
  </si>
  <si>
    <t>Q</t>
  </si>
  <si>
    <t>256.0 GB RAM DDR4 ECC</t>
  </si>
  <si>
    <t>RAID - BOOT DRIVE</t>
  </si>
  <si>
    <t>Single Boot Drive</t>
  </si>
  <si>
    <t>Additional Boot Drive, RAID1 Configuration</t>
  </si>
  <si>
    <t>For Additional RAID Configurations, Contact Us</t>
  </si>
  <si>
    <t>OS - BOOT DRIVE</t>
  </si>
  <si>
    <t>N5</t>
  </si>
  <si>
    <t>1 TB 2.5" Hard Drive SATA (Boot Drive)</t>
  </si>
  <si>
    <t>EB</t>
  </si>
  <si>
    <t>256.0 GB 2.5" Solid-State Flash Drive SATA (Boot Drive)</t>
  </si>
  <si>
    <t>EK</t>
  </si>
  <si>
    <t>512.0 GB 2.5" Solid-State Flash Drive SATA (Boot Drive)</t>
  </si>
  <si>
    <t>EL</t>
  </si>
  <si>
    <t>960.0 GB 2.5" Solid-State Flash Drive SATA (Boot Drive)</t>
  </si>
  <si>
    <t>EM</t>
  </si>
  <si>
    <t>1.92 TB 2.5" Solid-State Flash Drive SATA (Boot Drive)</t>
  </si>
  <si>
    <t>No Internal Drive</t>
  </si>
  <si>
    <t>STORAGE - ADDITIONAL DRIVE</t>
  </si>
  <si>
    <t>ND</t>
  </si>
  <si>
    <t>4 TB 3.5" Enterprise Grade Hard Drive SATA (Storage Drive)</t>
  </si>
  <si>
    <t>NF</t>
  </si>
  <si>
    <t>8 TB 3.5" Enterprise Grade Hard Drive SATA (Storage Drive)</t>
  </si>
  <si>
    <t>NH</t>
  </si>
  <si>
    <t>12 TB 3.5" Enterprise Grade Hard Drive SATA (Storage Drive)</t>
  </si>
  <si>
    <t>Bigger than 12TB, Contact Us For More Storage Options</t>
  </si>
  <si>
    <t>No Storage Additional Drive</t>
  </si>
  <si>
    <t>GPU - ADDITIONAL GPU OPTIONS - CONTACT US</t>
  </si>
  <si>
    <t>T4</t>
  </si>
  <si>
    <t>NVIDIA T4 GPU Card</t>
  </si>
  <si>
    <t>For more GPU Configurations - Contact Us</t>
  </si>
  <si>
    <t>2x NVIDIA T4 GPU Card</t>
  </si>
  <si>
    <t>Only Available for 194X. For more GPU Configurations - Contact Us</t>
  </si>
  <si>
    <t>2T4</t>
  </si>
  <si>
    <t>3x NVIDIA T4 GPU Card</t>
  </si>
  <si>
    <t>3T4</t>
  </si>
  <si>
    <t>No GPU Additional Option</t>
  </si>
  <si>
    <t>Your Order's Details:</t>
  </si>
  <si>
    <t>Part Number:</t>
  </si>
  <si>
    <t>CODE</t>
  </si>
  <si>
    <t>PART</t>
  </si>
  <si>
    <t>ORDER DESCRIPTION</t>
  </si>
  <si>
    <t>CHS</t>
  </si>
  <si>
    <t>TY</t>
  </si>
  <si>
    <t>PS</t>
  </si>
  <si>
    <t>SYS</t>
  </si>
  <si>
    <t>CPU</t>
  </si>
  <si>
    <t>OS</t>
  </si>
  <si>
    <t>RM</t>
  </si>
  <si>
    <t>RAID</t>
  </si>
  <si>
    <t>DRV</t>
  </si>
  <si>
    <t>DRV2</t>
  </si>
  <si>
    <t>GPU</t>
  </si>
  <si>
    <t xml:space="preserve">Please fax your order directly to your LOCAL DISTRIBUTOR or if one is not found in your area, email it to sales@dynics.com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</si>
</sst>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$-409]#,##0_);\([$$-409]#,##0\)"/>
    <numFmt numFmtId="165" formatCode="_-&quot;$&quot;* #,##0.00_-;\-&quot;$&quot;* #,##0.00_-;_-&quot;$&quot;* &quot;-&quot;??_-;_-@_-"/>
    <numFmt numFmtId="166" formatCode="_-&quot;$&quot;* #,##0_-;\-&quot;$&quot;* #,##0_-;_-&quot;$&quot;* &quot;-&quot;??_-;_-@_-"/>
    <numFmt numFmtId="167" formatCode="&quot;$&quot;#,##0.00"/>
    <numFmt numFmtId="168" formatCode="&quot;$&quot;#,##0"/>
  </numFmts>
  <fonts count="22" x14ac:knownFonts="1">
    <font>
      <sz val="10"/>
      <name val="Arial"/>
    </font>
    <font>
      <sz val="10"/>
      <name val="Tahoma"/>
      <family val="2"/>
    </font>
    <font>
      <b/>
      <sz val="14"/>
      <name val="Tahoma"/>
      <family val="2"/>
    </font>
    <font>
      <sz val="8"/>
      <name val="Tahoma"/>
      <family val="2"/>
    </font>
    <font>
      <sz val="10"/>
      <color theme="0" tint="-0.499984740745262"/>
      <name val="Tahoma"/>
      <family val="2"/>
    </font>
    <font>
      <sz val="12"/>
      <color theme="1"/>
      <name val="Times New Roman"/>
      <family val="2"/>
    </font>
    <font>
      <sz val="12"/>
      <color indexed="18"/>
      <name val="Tahoma"/>
      <family val="2"/>
    </font>
    <font>
      <sz val="11"/>
      <color indexed="18"/>
      <name val="Tahoma"/>
      <family val="2"/>
    </font>
    <font>
      <b/>
      <sz val="10"/>
      <name val="Tahoma"/>
      <family val="2"/>
    </font>
    <font>
      <i/>
      <sz val="8"/>
      <name val="Tahoma"/>
      <family val="2"/>
    </font>
    <font>
      <i/>
      <sz val="10"/>
      <name val="Tahoma"/>
      <family val="2"/>
    </font>
    <font>
      <sz val="10"/>
      <name val="Arial"/>
      <family val="2"/>
    </font>
    <font>
      <sz val="8"/>
      <color theme="0"/>
      <name val="Tahoma"/>
      <family val="2"/>
    </font>
    <font>
      <b/>
      <i/>
      <sz val="8"/>
      <name val="Tahoma"/>
      <family val="2"/>
    </font>
    <font>
      <sz val="10"/>
      <color theme="0"/>
      <name val="Tahoma"/>
      <family val="2"/>
    </font>
    <font>
      <sz val="10"/>
      <color rgb="FFFF0000"/>
      <name val="Tahoma"/>
      <family val="2"/>
    </font>
    <font>
      <sz val="10"/>
      <color theme="1"/>
      <name val="Tahoma"/>
      <family val="2"/>
    </font>
    <font>
      <b/>
      <i/>
      <sz val="10"/>
      <name val="Tahoma"/>
      <family val="2"/>
    </font>
    <font>
      <b/>
      <sz val="14"/>
      <color indexed="56"/>
      <name val="Tahoma"/>
      <family val="2"/>
    </font>
    <font>
      <b/>
      <sz val="11"/>
      <name val="Tahoma"/>
      <family val="2"/>
    </font>
    <font>
      <b/>
      <sz val="10"/>
      <color indexed="56"/>
      <name val="Tahoma"/>
      <family val="2"/>
    </font>
    <font>
      <b/>
      <sz val="8"/>
      <color theme="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5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5" fillId="2" borderId="0" applyNumberFormat="0" applyBorder="0" applyAlignment="0" applyProtection="0"/>
  </cellStyleXfs>
  <cellXfs count="9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6" fillId="4" borderId="0" xfId="3" applyNumberFormat="1" applyFont="1" applyFill="1" applyAlignment="1" applyProtection="1">
      <alignment horizontal="center" vertical="center" wrapText="1"/>
      <protection locked="0"/>
    </xf>
    <xf numFmtId="49" fontId="7" fillId="5" borderId="0" xfId="3" applyNumberFormat="1" applyFont="1" applyFill="1" applyAlignment="1" applyProtection="1">
      <alignment horizontal="center" vertical="center" wrapText="1"/>
      <protection locked="0"/>
    </xf>
    <xf numFmtId="49" fontId="6" fillId="5" borderId="0" xfId="3" applyNumberFormat="1" applyFont="1" applyFill="1" applyAlignment="1" applyProtection="1">
      <alignment horizontal="center" vertical="center" wrapText="1"/>
      <protection locked="0"/>
    </xf>
    <xf numFmtId="164" fontId="3" fillId="4" borderId="0" xfId="0" applyNumberFormat="1" applyFont="1" applyFill="1"/>
    <xf numFmtId="164" fontId="3" fillId="5" borderId="0" xfId="0" applyNumberFormat="1" applyFont="1" applyFill="1"/>
    <xf numFmtId="164" fontId="3" fillId="0" borderId="0" xfId="0" applyNumberFormat="1" applyFont="1"/>
    <xf numFmtId="0" fontId="8" fillId="0" borderId="0" xfId="0" applyFont="1" applyAlignment="1">
      <alignment horizontal="center" vertical="center"/>
    </xf>
    <xf numFmtId="0" fontId="9" fillId="4" borderId="0" xfId="0" applyFont="1" applyFill="1" applyAlignment="1">
      <alignment vertical="center"/>
    </xf>
    <xf numFmtId="0" fontId="1" fillId="5" borderId="0" xfId="0" applyFont="1" applyFill="1"/>
    <xf numFmtId="0" fontId="10" fillId="4" borderId="0" xfId="0" applyFont="1" applyFill="1"/>
    <xf numFmtId="166" fontId="1" fillId="5" borderId="0" xfId="1" applyNumberFormat="1" applyFont="1" applyFill="1" applyAlignment="1">
      <alignment horizontal="left" vertical="center"/>
    </xf>
    <xf numFmtId="164" fontId="12" fillId="6" borderId="0" xfId="0" applyNumberFormat="1" applyFont="1" applyFill="1"/>
    <xf numFmtId="0" fontId="8" fillId="0" borderId="0" xfId="0" applyFont="1" applyAlignment="1">
      <alignment horizontal="left"/>
    </xf>
    <xf numFmtId="0" fontId="1" fillId="4" borderId="0" xfId="0" applyFont="1" applyFill="1"/>
    <xf numFmtId="166" fontId="1" fillId="4" borderId="0" xfId="1" applyNumberFormat="1" applyFont="1" applyFill="1" applyAlignment="1">
      <alignment horizontal="right" vertical="center"/>
    </xf>
    <xf numFmtId="49" fontId="1" fillId="4" borderId="0" xfId="1" applyNumberFormat="1" applyFont="1" applyFill="1" applyAlignment="1">
      <alignment horizontal="center" vertical="center"/>
    </xf>
    <xf numFmtId="166" fontId="1" fillId="4" borderId="0" xfId="1" applyNumberFormat="1" applyFont="1" applyFill="1" applyAlignment="1">
      <alignment horizontal="left" vertical="center" wrapText="1"/>
    </xf>
    <xf numFmtId="166" fontId="1" fillId="0" borderId="0" xfId="1" applyNumberFormat="1" applyFont="1" applyAlignment="1">
      <alignment vertical="center"/>
    </xf>
    <xf numFmtId="166" fontId="1" fillId="0" borderId="0" xfId="1" applyNumberFormat="1" applyFont="1" applyAlignment="1">
      <alignment horizontal="center" vertical="center"/>
    </xf>
    <xf numFmtId="166" fontId="1" fillId="5" borderId="0" xfId="1" applyNumberFormat="1" applyFont="1" applyFill="1" applyAlignment="1">
      <alignment horizontal="center" vertical="center"/>
    </xf>
    <xf numFmtId="166" fontId="1" fillId="5" borderId="0" xfId="1" applyNumberFormat="1" applyFont="1" applyFill="1" applyAlignment="1">
      <alignment horizontal="left" vertical="center" wrapText="1"/>
    </xf>
    <xf numFmtId="166" fontId="1" fillId="5" borderId="0" xfId="1" applyNumberFormat="1" applyFont="1" applyFill="1" applyAlignment="1">
      <alignment vertical="center"/>
    </xf>
    <xf numFmtId="49" fontId="1" fillId="5" borderId="0" xfId="1" applyNumberFormat="1" applyFont="1" applyFill="1" applyAlignment="1">
      <alignment horizontal="center" vertical="center"/>
    </xf>
    <xf numFmtId="0" fontId="13" fillId="5" borderId="0" xfId="0" applyFont="1" applyFill="1" applyAlignment="1">
      <alignment vertical="center"/>
    </xf>
    <xf numFmtId="166" fontId="1" fillId="4" borderId="0" xfId="1" applyNumberFormat="1" applyFont="1" applyFill="1" applyAlignment="1">
      <alignment horizontal="center" vertical="center"/>
    </xf>
    <xf numFmtId="166" fontId="1" fillId="4" borderId="0" xfId="1" applyNumberFormat="1" applyFont="1" applyFill="1" applyAlignment="1">
      <alignment horizontal="left" vertical="center" wrapText="1"/>
    </xf>
    <xf numFmtId="0" fontId="9" fillId="4" borderId="0" xfId="0" applyFont="1" applyFill="1"/>
    <xf numFmtId="166" fontId="1" fillId="4" borderId="0" xfId="1" applyNumberFormat="1" applyFont="1" applyFill="1" applyAlignment="1">
      <alignment horizontal="left" vertical="center"/>
    </xf>
    <xf numFmtId="0" fontId="13" fillId="4" borderId="0" xfId="0" applyFont="1" applyFill="1"/>
    <xf numFmtId="166" fontId="1" fillId="5" borderId="0" xfId="1" applyNumberFormat="1" applyFont="1" applyFill="1" applyAlignment="1">
      <alignment horizontal="right" vertical="center"/>
    </xf>
    <xf numFmtId="0" fontId="1" fillId="5" borderId="0" xfId="0" applyFont="1" applyFill="1" applyAlignment="1">
      <alignment horizontal="center" vertical="center"/>
    </xf>
    <xf numFmtId="166" fontId="1" fillId="5" borderId="0" xfId="1" applyNumberFormat="1" applyFont="1" applyFill="1" applyAlignment="1">
      <alignment horizontal="left" vertical="center" wrapText="1"/>
    </xf>
    <xf numFmtId="166" fontId="1" fillId="0" borderId="0" xfId="1" applyNumberFormat="1" applyFont="1" applyAlignment="1">
      <alignment horizontal="left" vertical="center"/>
    </xf>
    <xf numFmtId="166" fontId="1" fillId="4" borderId="0" xfId="1" applyNumberFormat="1" applyFont="1" applyFill="1" applyAlignment="1">
      <alignment horizontal="right"/>
    </xf>
    <xf numFmtId="166" fontId="1" fillId="4" borderId="0" xfId="1" applyNumberFormat="1" applyFont="1" applyFill="1" applyAlignment="1">
      <alignment horizontal="center"/>
    </xf>
    <xf numFmtId="0" fontId="14" fillId="0" borderId="0" xfId="0" applyFont="1"/>
    <xf numFmtId="166" fontId="1" fillId="0" borderId="0" xfId="0" applyNumberFormat="1" applyFont="1"/>
    <xf numFmtId="0" fontId="10" fillId="5" borderId="0" xfId="0" applyFont="1" applyFill="1"/>
    <xf numFmtId="0" fontId="15" fillId="0" borderId="0" xfId="0" applyFont="1"/>
    <xf numFmtId="167" fontId="14" fillId="0" borderId="0" xfId="0" applyNumberFormat="1" applyFont="1"/>
    <xf numFmtId="168" fontId="14" fillId="0" borderId="0" xfId="0" applyNumberFormat="1" applyFont="1"/>
    <xf numFmtId="0" fontId="16" fillId="0" borderId="0" xfId="0" applyFont="1"/>
    <xf numFmtId="49" fontId="12" fillId="6" borderId="0" xfId="0" applyNumberFormat="1" applyFont="1" applyFill="1"/>
    <xf numFmtId="2" fontId="14" fillId="0" borderId="0" xfId="0" applyNumberFormat="1" applyFont="1"/>
    <xf numFmtId="166" fontId="15" fillId="5" borderId="0" xfId="1" applyNumberFormat="1" applyFont="1" applyFill="1" applyAlignment="1">
      <alignment horizontal="right" vertical="center"/>
    </xf>
    <xf numFmtId="0" fontId="13" fillId="5" borderId="0" xfId="0" applyFont="1" applyFill="1"/>
    <xf numFmtId="166" fontId="15" fillId="4" borderId="0" xfId="1" applyNumberFormat="1" applyFont="1" applyFill="1" applyAlignment="1">
      <alignment horizontal="right" vertical="center"/>
    </xf>
    <xf numFmtId="166" fontId="16" fillId="4" borderId="0" xfId="1" applyNumberFormat="1" applyFont="1" applyFill="1" applyAlignment="1">
      <alignment horizontal="center" vertical="center"/>
    </xf>
    <xf numFmtId="0" fontId="17" fillId="0" borderId="0" xfId="0" applyFont="1"/>
    <xf numFmtId="0" fontId="18" fillId="0" borderId="0" xfId="0" applyFont="1"/>
    <xf numFmtId="0" fontId="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9" fontId="8" fillId="0" borderId="0" xfId="0" applyNumberFormat="1" applyFont="1" applyAlignment="1">
      <alignment vertical="center"/>
    </xf>
    <xf numFmtId="0" fontId="20" fillId="4" borderId="1" xfId="0" applyFont="1" applyFill="1" applyBorder="1" applyAlignment="1">
      <alignment horizontal="center" vertical="center"/>
    </xf>
    <xf numFmtId="0" fontId="20" fillId="4" borderId="2" xfId="0" applyFont="1" applyFill="1" applyBorder="1" applyAlignment="1">
      <alignment horizontal="center" vertical="center"/>
    </xf>
    <xf numFmtId="0" fontId="20" fillId="4" borderId="2" xfId="0" applyFont="1" applyFill="1" applyBorder="1" applyAlignment="1">
      <alignment vertical="center"/>
    </xf>
    <xf numFmtId="0" fontId="1" fillId="4" borderId="3" xfId="0" applyFont="1" applyFill="1" applyBorder="1"/>
    <xf numFmtId="0" fontId="20" fillId="4" borderId="4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7" xfId="0" applyFont="1" applyBorder="1"/>
    <xf numFmtId="168" fontId="1" fillId="0" borderId="8" xfId="1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/>
    <xf numFmtId="168" fontId="1" fillId="0" borderId="12" xfId="1" applyNumberFormat="1" applyFont="1" applyBorder="1" applyAlignment="1">
      <alignment horizontal="right" vertical="center"/>
    </xf>
    <xf numFmtId="0" fontId="1" fillId="0" borderId="13" xfId="0" applyFont="1" applyBorder="1" applyAlignment="1">
      <alignment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168" fontId="1" fillId="0" borderId="15" xfId="1" applyNumberFormat="1" applyFont="1" applyBorder="1" applyAlignment="1">
      <alignment horizontal="right" vertical="center"/>
    </xf>
    <xf numFmtId="0" fontId="1" fillId="0" borderId="16" xfId="0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/>
    <xf numFmtId="168" fontId="1" fillId="0" borderId="20" xfId="1" applyNumberFormat="1" applyFont="1" applyBorder="1" applyAlignment="1">
      <alignment horizontal="right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 vertical="center"/>
    </xf>
    <xf numFmtId="9" fontId="21" fillId="0" borderId="0" xfId="2" applyFont="1" applyAlignment="1" applyProtection="1">
      <alignment horizontal="right" vertical="center"/>
      <protection locked="0"/>
    </xf>
  </cellXfs>
  <cellStyles count="4">
    <cellStyle name="20% - Accent1" xfId="3" builtinId="30"/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://www.dynics.net/documents/194A.pdf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5</xdr:row>
      <xdr:rowOff>19050</xdr:rowOff>
    </xdr:from>
    <xdr:to>
      <xdr:col>3</xdr:col>
      <xdr:colOff>3876180</xdr:colOff>
      <xdr:row>12</xdr:row>
      <xdr:rowOff>11430</xdr:rowOff>
    </xdr:to>
    <xdr:sp macro="" textlink="">
      <xdr:nvSpPr>
        <xdr:cNvPr id="2" name="Text Box 115">
          <a:extLst>
            <a:ext uri="{FF2B5EF4-FFF2-40B4-BE49-F238E27FC236}">
              <a16:creationId xmlns:a16="http://schemas.microsoft.com/office/drawing/2014/main" id="{4F6436B0-05F0-40EF-9965-23C8A93EC7E7}"/>
            </a:ext>
          </a:extLst>
        </xdr:cNvPr>
        <xdr:cNvSpPr txBox="1">
          <a:spLocks noChangeArrowheads="1"/>
        </xdr:cNvSpPr>
      </xdr:nvSpPr>
      <xdr:spPr bwMode="auto">
        <a:xfrm>
          <a:off x="209550" y="828675"/>
          <a:ext cx="5123955" cy="98298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91440" tIns="82296" rIns="91440" bIns="0" anchor="t" upright="1"/>
        <a:lstStyle/>
        <a:p>
          <a:pPr algn="ctr" rtl="0">
            <a:defRPr sz="1000"/>
          </a:pPr>
          <a:r>
            <a:rPr lang="en-US" sz="3600" b="0" i="0" strike="noStrike">
              <a:solidFill>
                <a:schemeClr val="tx2">
                  <a:lumMod val="75000"/>
                </a:schemeClr>
              </a:solidFill>
              <a:latin typeface="Impact"/>
            </a:rPr>
            <a:t>194</a:t>
          </a:r>
        </a:p>
        <a:p>
          <a:pPr algn="ctr" rtl="0">
            <a:defRPr sz="1000"/>
          </a:pPr>
          <a:r>
            <a:rPr lang="en-US" sz="1200" b="0" i="0" strike="noStrike">
              <a:solidFill>
                <a:schemeClr val="tx2">
                  <a:lumMod val="75000"/>
                </a:schemeClr>
              </a:solidFill>
              <a:latin typeface="Impact"/>
            </a:rPr>
            <a:t>Industrial Rackmount Computer 4U</a:t>
          </a:r>
        </a:p>
      </xdr:txBody>
    </xdr:sp>
    <xdr:clientData/>
  </xdr:twoCellAnchor>
  <xdr:twoCellAnchor>
    <xdr:from>
      <xdr:col>4</xdr:col>
      <xdr:colOff>44053</xdr:colOff>
      <xdr:row>5</xdr:row>
      <xdr:rowOff>59531</xdr:rowOff>
    </xdr:from>
    <xdr:to>
      <xdr:col>4</xdr:col>
      <xdr:colOff>375776</xdr:colOff>
      <xdr:row>6</xdr:row>
      <xdr:rowOff>221456</xdr:rowOff>
    </xdr:to>
    <xdr:sp macro="" textlink="">
      <xdr:nvSpPr>
        <xdr:cNvPr id="3" name="Text Box 88">
          <a:extLst>
            <a:ext uri="{FF2B5EF4-FFF2-40B4-BE49-F238E27FC236}">
              <a16:creationId xmlns:a16="http://schemas.microsoft.com/office/drawing/2014/main" id="{F9633D80-1FCC-4A0C-9DE2-592B8BFCACB9}"/>
            </a:ext>
          </a:extLst>
        </xdr:cNvPr>
        <xdr:cNvSpPr txBox="1">
          <a:spLocks noChangeArrowheads="1"/>
        </xdr:cNvSpPr>
      </xdr:nvSpPr>
      <xdr:spPr bwMode="auto">
        <a:xfrm>
          <a:off x="5625703" y="869156"/>
          <a:ext cx="331723" cy="32385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64008" tIns="82296" rIns="9144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CHS</a:t>
          </a:r>
        </a:p>
      </xdr:txBody>
    </xdr:sp>
    <xdr:clientData/>
  </xdr:twoCellAnchor>
  <xdr:twoCellAnchor>
    <xdr:from>
      <xdr:col>10</xdr:col>
      <xdr:colOff>44053</xdr:colOff>
      <xdr:row>5</xdr:row>
      <xdr:rowOff>59531</xdr:rowOff>
    </xdr:from>
    <xdr:to>
      <xdr:col>10</xdr:col>
      <xdr:colOff>415282</xdr:colOff>
      <xdr:row>6</xdr:row>
      <xdr:rowOff>221456</xdr:rowOff>
    </xdr:to>
    <xdr:sp macro="" textlink="">
      <xdr:nvSpPr>
        <xdr:cNvPr id="4" name="Text Box 88">
          <a:extLst>
            <a:ext uri="{FF2B5EF4-FFF2-40B4-BE49-F238E27FC236}">
              <a16:creationId xmlns:a16="http://schemas.microsoft.com/office/drawing/2014/main" id="{22427FC5-A7DA-4EE2-AA18-674DEDAD763D}"/>
            </a:ext>
          </a:extLst>
        </xdr:cNvPr>
        <xdr:cNvSpPr txBox="1">
          <a:spLocks noChangeArrowheads="1"/>
        </xdr:cNvSpPr>
      </xdr:nvSpPr>
      <xdr:spPr bwMode="auto">
        <a:xfrm>
          <a:off x="7140178" y="869156"/>
          <a:ext cx="371229" cy="32385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91440" tIns="82296" rIns="9144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SYS</a:t>
          </a:r>
        </a:p>
      </xdr:txBody>
    </xdr:sp>
    <xdr:clientData/>
  </xdr:twoCellAnchor>
  <xdr:twoCellAnchor>
    <xdr:from>
      <xdr:col>12</xdr:col>
      <xdr:colOff>101203</xdr:colOff>
      <xdr:row>5</xdr:row>
      <xdr:rowOff>59531</xdr:rowOff>
    </xdr:from>
    <xdr:to>
      <xdr:col>12</xdr:col>
      <xdr:colOff>432926</xdr:colOff>
      <xdr:row>6</xdr:row>
      <xdr:rowOff>221456</xdr:rowOff>
    </xdr:to>
    <xdr:sp macro="" textlink="">
      <xdr:nvSpPr>
        <xdr:cNvPr id="5" name="Text Box 88">
          <a:extLst>
            <a:ext uri="{FF2B5EF4-FFF2-40B4-BE49-F238E27FC236}">
              <a16:creationId xmlns:a16="http://schemas.microsoft.com/office/drawing/2014/main" id="{5FD4681D-F4D9-4F33-BC48-71CD617B772A}"/>
            </a:ext>
          </a:extLst>
        </xdr:cNvPr>
        <xdr:cNvSpPr txBox="1">
          <a:spLocks noChangeArrowheads="1"/>
        </xdr:cNvSpPr>
      </xdr:nvSpPr>
      <xdr:spPr bwMode="auto">
        <a:xfrm>
          <a:off x="7702153" y="869156"/>
          <a:ext cx="331723" cy="32385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64008" tIns="82296" rIns="9144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CPU</a:t>
          </a:r>
        </a:p>
      </xdr:txBody>
    </xdr:sp>
    <xdr:clientData/>
  </xdr:twoCellAnchor>
  <xdr:twoCellAnchor>
    <xdr:from>
      <xdr:col>14</xdr:col>
      <xdr:colOff>44053</xdr:colOff>
      <xdr:row>5</xdr:row>
      <xdr:rowOff>59531</xdr:rowOff>
    </xdr:from>
    <xdr:to>
      <xdr:col>14</xdr:col>
      <xdr:colOff>375776</xdr:colOff>
      <xdr:row>6</xdr:row>
      <xdr:rowOff>221456</xdr:rowOff>
    </xdr:to>
    <xdr:sp macro="" textlink="">
      <xdr:nvSpPr>
        <xdr:cNvPr id="6" name="Text Box 88">
          <a:extLst>
            <a:ext uri="{FF2B5EF4-FFF2-40B4-BE49-F238E27FC236}">
              <a16:creationId xmlns:a16="http://schemas.microsoft.com/office/drawing/2014/main" id="{A8AC5AA1-18F3-40E6-8ADA-42E947C2BAF4}"/>
            </a:ext>
          </a:extLst>
        </xdr:cNvPr>
        <xdr:cNvSpPr txBox="1">
          <a:spLocks noChangeArrowheads="1"/>
        </xdr:cNvSpPr>
      </xdr:nvSpPr>
      <xdr:spPr bwMode="auto">
        <a:xfrm>
          <a:off x="8273653" y="869156"/>
          <a:ext cx="331723" cy="32385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91440" tIns="82296" rIns="9144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OS</a:t>
          </a:r>
        </a:p>
      </xdr:txBody>
    </xdr:sp>
    <xdr:clientData/>
  </xdr:twoCellAnchor>
  <xdr:twoCellAnchor>
    <xdr:from>
      <xdr:col>16</xdr:col>
      <xdr:colOff>44053</xdr:colOff>
      <xdr:row>5</xdr:row>
      <xdr:rowOff>59531</xdr:rowOff>
    </xdr:from>
    <xdr:to>
      <xdr:col>16</xdr:col>
      <xdr:colOff>375776</xdr:colOff>
      <xdr:row>6</xdr:row>
      <xdr:rowOff>221456</xdr:rowOff>
    </xdr:to>
    <xdr:sp macro="" textlink="">
      <xdr:nvSpPr>
        <xdr:cNvPr id="7" name="Text Box 88">
          <a:extLst>
            <a:ext uri="{FF2B5EF4-FFF2-40B4-BE49-F238E27FC236}">
              <a16:creationId xmlns:a16="http://schemas.microsoft.com/office/drawing/2014/main" id="{506F0F90-16E2-4638-8197-1EB1C9765F00}"/>
            </a:ext>
          </a:extLst>
        </xdr:cNvPr>
        <xdr:cNvSpPr txBox="1">
          <a:spLocks noChangeArrowheads="1"/>
        </xdr:cNvSpPr>
      </xdr:nvSpPr>
      <xdr:spPr bwMode="auto">
        <a:xfrm>
          <a:off x="8778478" y="869156"/>
          <a:ext cx="331723" cy="32385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91440" tIns="82296" rIns="9144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RM</a:t>
          </a:r>
        </a:p>
      </xdr:txBody>
    </xdr:sp>
    <xdr:clientData/>
  </xdr:twoCellAnchor>
  <xdr:twoCellAnchor>
    <xdr:from>
      <xdr:col>20</xdr:col>
      <xdr:colOff>44053</xdr:colOff>
      <xdr:row>5</xdr:row>
      <xdr:rowOff>59531</xdr:rowOff>
    </xdr:from>
    <xdr:to>
      <xdr:col>20</xdr:col>
      <xdr:colOff>375776</xdr:colOff>
      <xdr:row>6</xdr:row>
      <xdr:rowOff>221456</xdr:rowOff>
    </xdr:to>
    <xdr:sp macro="" textlink="">
      <xdr:nvSpPr>
        <xdr:cNvPr id="8" name="Text Box 88">
          <a:extLst>
            <a:ext uri="{FF2B5EF4-FFF2-40B4-BE49-F238E27FC236}">
              <a16:creationId xmlns:a16="http://schemas.microsoft.com/office/drawing/2014/main" id="{1E8E1356-7EBB-4008-A510-D5D4D801178F}"/>
            </a:ext>
          </a:extLst>
        </xdr:cNvPr>
        <xdr:cNvSpPr txBox="1">
          <a:spLocks noChangeArrowheads="1"/>
        </xdr:cNvSpPr>
      </xdr:nvSpPr>
      <xdr:spPr bwMode="auto">
        <a:xfrm>
          <a:off x="9788128" y="869156"/>
          <a:ext cx="331723" cy="32385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64008" tIns="82296" rIns="9144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DRV</a:t>
          </a:r>
        </a:p>
      </xdr:txBody>
    </xdr:sp>
    <xdr:clientData/>
  </xdr:twoCellAnchor>
  <xdr:oneCellAnchor>
    <xdr:from>
      <xdr:col>1</xdr:col>
      <xdr:colOff>1904</xdr:colOff>
      <xdr:row>4</xdr:row>
      <xdr:rowOff>0</xdr:rowOff>
    </xdr:from>
    <xdr:ext cx="2208749" cy="278089"/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B40B0AFC-1BB2-460F-A73D-99B85592AEE4}"/>
            </a:ext>
          </a:extLst>
        </xdr:cNvPr>
        <xdr:cNvSpPr/>
      </xdr:nvSpPr>
      <xdr:spPr>
        <a:xfrm>
          <a:off x="201929" y="581025"/>
          <a:ext cx="2208749" cy="27808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l"/>
          <a:r>
            <a:rPr lang="en-US" sz="1200" b="1" cap="none" spc="0">
              <a:ln w="10541" cmpd="sng">
                <a:noFill/>
                <a:prstDash val="solid"/>
              </a:ln>
              <a:solidFill>
                <a:schemeClr val="tx2">
                  <a:lumMod val="75000"/>
                </a:schemeClr>
              </a:solidFill>
              <a:effectLst/>
              <a:latin typeface="Tahoma" pitchFamily="34" charset="0"/>
              <a:cs typeface="Tahoma" pitchFamily="34" charset="0"/>
            </a:rPr>
            <a:t>Build</a:t>
          </a:r>
          <a:r>
            <a:rPr lang="en-US" sz="1200" b="1" cap="none" spc="0" baseline="0">
              <a:ln w="10541" cmpd="sng">
                <a:noFill/>
                <a:prstDash val="solid"/>
              </a:ln>
              <a:solidFill>
                <a:schemeClr val="tx2">
                  <a:lumMod val="75000"/>
                </a:schemeClr>
              </a:solidFill>
              <a:effectLst/>
              <a:latin typeface="Tahoma" pitchFamily="34" charset="0"/>
              <a:cs typeface="Tahoma" pitchFamily="34" charset="0"/>
            </a:rPr>
            <a:t> What You </a:t>
          </a:r>
          <a:r>
            <a:rPr lang="en-US" sz="1200" b="1" cap="none" spc="0">
              <a:ln w="10541" cmpd="sng">
                <a:noFill/>
                <a:prstDash val="solid"/>
              </a:ln>
              <a:solidFill>
                <a:schemeClr val="tx2">
                  <a:lumMod val="75000"/>
                </a:schemeClr>
              </a:solidFill>
              <a:effectLst/>
              <a:latin typeface="Tahoma" pitchFamily="34" charset="0"/>
              <a:cs typeface="Tahoma" pitchFamily="34" charset="0"/>
            </a:rPr>
            <a:t>Want</a:t>
          </a:r>
          <a:r>
            <a:rPr lang="en-US" sz="1200" b="1" cap="none" spc="0" baseline="0">
              <a:ln w="10541" cmpd="sng">
                <a:noFill/>
                <a:prstDash val="solid"/>
              </a:ln>
              <a:solidFill>
                <a:schemeClr val="tx2">
                  <a:lumMod val="75000"/>
                </a:schemeClr>
              </a:solidFill>
              <a:effectLst/>
              <a:latin typeface="Tahoma" pitchFamily="34" charset="0"/>
              <a:cs typeface="Tahoma" pitchFamily="34" charset="0"/>
            </a:rPr>
            <a:t> ...</a:t>
          </a:r>
          <a:endParaRPr lang="en-US" sz="12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solidFill>
              <a:schemeClr val="tx2">
                <a:lumMod val="75000"/>
              </a:schemeClr>
            </a:solidFill>
            <a:effectLst/>
            <a:latin typeface="Tahoma" pitchFamily="34" charset="0"/>
            <a:cs typeface="Tahoma" pitchFamily="34" charset="0"/>
          </a:endParaRPr>
        </a:p>
      </xdr:txBody>
    </xdr:sp>
    <xdr:clientData/>
  </xdr:oneCellAnchor>
  <xdr:oneCellAnchor>
    <xdr:from>
      <xdr:col>3</xdr:col>
      <xdr:colOff>1645920</xdr:colOff>
      <xdr:row>12</xdr:row>
      <xdr:rowOff>66675</xdr:rowOff>
    </xdr:from>
    <xdr:ext cx="2216116" cy="278089"/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8EA0AE0D-B6F4-4124-BD45-F9FDEF2F557D}"/>
            </a:ext>
          </a:extLst>
        </xdr:cNvPr>
        <xdr:cNvSpPr/>
      </xdr:nvSpPr>
      <xdr:spPr>
        <a:xfrm>
          <a:off x="3103245" y="1866900"/>
          <a:ext cx="2216116" cy="27808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r"/>
          <a:r>
            <a:rPr lang="en-US" sz="1200" b="1" cap="none" spc="0">
              <a:ln w="10541" cmpd="sng">
                <a:noFill/>
                <a:prstDash val="solid"/>
              </a:ln>
              <a:solidFill>
                <a:schemeClr val="tx2">
                  <a:lumMod val="75000"/>
                </a:schemeClr>
              </a:solidFill>
              <a:effectLst/>
              <a:latin typeface="Tahoma" pitchFamily="34" charset="0"/>
              <a:cs typeface="Tahoma" pitchFamily="34" charset="0"/>
            </a:rPr>
            <a:t>... Get What You Need</a:t>
          </a:r>
          <a:endParaRPr lang="en-US" sz="12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solidFill>
              <a:schemeClr val="tx2">
                <a:lumMod val="75000"/>
              </a:schemeClr>
            </a:solidFill>
            <a:effectLst/>
            <a:latin typeface="Tahoma" pitchFamily="34" charset="0"/>
            <a:cs typeface="Tahoma" pitchFamily="34" charset="0"/>
          </a:endParaRPr>
        </a:p>
      </xdr:txBody>
    </xdr:sp>
    <xdr:clientData/>
  </xdr:oneCellAnchor>
  <xdr:twoCellAnchor>
    <xdr:from>
      <xdr:col>8</xdr:col>
      <xdr:colOff>44053</xdr:colOff>
      <xdr:row>5</xdr:row>
      <xdr:rowOff>59531</xdr:rowOff>
    </xdr:from>
    <xdr:to>
      <xdr:col>8</xdr:col>
      <xdr:colOff>375776</xdr:colOff>
      <xdr:row>6</xdr:row>
      <xdr:rowOff>221456</xdr:rowOff>
    </xdr:to>
    <xdr:sp macro="" textlink="">
      <xdr:nvSpPr>
        <xdr:cNvPr id="11" name="Text Box 88">
          <a:extLst>
            <a:ext uri="{FF2B5EF4-FFF2-40B4-BE49-F238E27FC236}">
              <a16:creationId xmlns:a16="http://schemas.microsoft.com/office/drawing/2014/main" id="{283EBD82-A681-4426-B3D4-838EE0180087}"/>
            </a:ext>
          </a:extLst>
        </xdr:cNvPr>
        <xdr:cNvSpPr txBox="1">
          <a:spLocks noChangeArrowheads="1"/>
        </xdr:cNvSpPr>
      </xdr:nvSpPr>
      <xdr:spPr bwMode="auto">
        <a:xfrm>
          <a:off x="6635353" y="869156"/>
          <a:ext cx="331723" cy="32385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91440" tIns="82296" rIns="9144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PS</a:t>
          </a:r>
        </a:p>
      </xdr:txBody>
    </xdr:sp>
    <xdr:clientData/>
  </xdr:twoCellAnchor>
  <xdr:twoCellAnchor>
    <xdr:from>
      <xdr:col>1</xdr:col>
      <xdr:colOff>152400</xdr:colOff>
      <xdr:row>0</xdr:row>
      <xdr:rowOff>0</xdr:rowOff>
    </xdr:from>
    <xdr:to>
      <xdr:col>3</xdr:col>
      <xdr:colOff>200025</xdr:colOff>
      <xdr:row>2</xdr:row>
      <xdr:rowOff>152400</xdr:rowOff>
    </xdr:to>
    <xdr:pic>
      <xdr:nvPicPr>
        <xdr:cNvPr id="12" name="Picture 116" descr="Dynics Logo">
          <a:extLst>
            <a:ext uri="{FF2B5EF4-FFF2-40B4-BE49-F238E27FC236}">
              <a16:creationId xmlns:a16="http://schemas.microsoft.com/office/drawing/2014/main" id="{16F27F5F-2E08-4137-8FC2-8918306FB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0"/>
          <a:ext cx="13049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20</xdr:col>
      <xdr:colOff>374322</xdr:colOff>
      <xdr:row>1</xdr:row>
      <xdr:rowOff>161512</xdr:rowOff>
    </xdr:from>
    <xdr:ext cx="2039469" cy="216149"/>
    <xdr:sp macro="" textlink="">
      <xdr:nvSpPr>
        <xdr:cNvPr id="13" name="Rectangle 1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DA3D915-F0C2-4CB3-835F-FC5B796D9991}"/>
            </a:ext>
          </a:extLst>
        </xdr:cNvPr>
        <xdr:cNvSpPr/>
      </xdr:nvSpPr>
      <xdr:spPr>
        <a:xfrm>
          <a:off x="10118397" y="323437"/>
          <a:ext cx="2039469" cy="21614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balanced" dir="t">
              <a:rot lat="0" lon="0" rev="2100000"/>
            </a:lightRig>
          </a:scene3d>
          <a:sp3d extrusionH="57150" prstMaterial="metal">
            <a:bevelT w="38100" h="25400"/>
            <a:contourClr>
              <a:schemeClr val="bg2"/>
            </a:contourClr>
          </a:sp3d>
        </a:bodyPr>
        <a:lstStyle/>
        <a:p>
          <a:pPr algn="ctr"/>
          <a:r>
            <a:rPr lang="en-US" sz="800" b="1" cap="none" spc="0">
              <a:ln w="50800">
                <a:noFill/>
              </a:ln>
              <a:solidFill>
                <a:schemeClr val="tx2"/>
              </a:solidFill>
              <a:effectLst/>
              <a:latin typeface="Tahoma" pitchFamily="34" charset="0"/>
              <a:cs typeface="Tahoma" pitchFamily="34" charset="0"/>
            </a:rPr>
            <a:t>Click </a:t>
          </a:r>
          <a:r>
            <a:rPr lang="en-US" sz="800" b="1" cap="none" spc="0" baseline="0">
              <a:ln w="50800">
                <a:noFill/>
              </a:ln>
              <a:solidFill>
                <a:schemeClr val="tx2"/>
              </a:solidFill>
              <a:effectLst/>
              <a:latin typeface="Tahoma" pitchFamily="34" charset="0"/>
              <a:cs typeface="Tahoma" pitchFamily="34" charset="0"/>
            </a:rPr>
            <a:t>HERE</a:t>
          </a:r>
          <a:r>
            <a:rPr lang="en-US" sz="800" b="1" cap="none" spc="0">
              <a:ln w="50800">
                <a:noFill/>
              </a:ln>
              <a:solidFill>
                <a:schemeClr val="tx2"/>
              </a:solidFill>
              <a:effectLst/>
              <a:latin typeface="Tahoma" pitchFamily="34" charset="0"/>
              <a:cs typeface="Tahoma" pitchFamily="34" charset="0"/>
            </a:rPr>
            <a:t> to view datasheet online</a:t>
          </a:r>
        </a:p>
      </xdr:txBody>
    </xdr:sp>
    <xdr:clientData fPrintsWithSheet="0"/>
  </xdr:oneCellAnchor>
  <xdr:twoCellAnchor editAs="oneCell">
    <xdr:from>
      <xdr:col>3</xdr:col>
      <xdr:colOff>2350029</xdr:colOff>
      <xdr:row>5</xdr:row>
      <xdr:rowOff>85725</xdr:rowOff>
    </xdr:from>
    <xdr:to>
      <xdr:col>3</xdr:col>
      <xdr:colOff>3840162</xdr:colOff>
      <xdr:row>11</xdr:row>
      <xdr:rowOff>95250</xdr:rowOff>
    </xdr:to>
    <xdr:pic>
      <xdr:nvPicPr>
        <xdr:cNvPr id="14" name="Picture 14">
          <a:extLst>
            <a:ext uri="{FF2B5EF4-FFF2-40B4-BE49-F238E27FC236}">
              <a16:creationId xmlns:a16="http://schemas.microsoft.com/office/drawing/2014/main" id="{F0F116E5-CCD6-41FA-BC2A-15EA7E066B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807354" y="895350"/>
          <a:ext cx="1490133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22</xdr:col>
      <xdr:colOff>44053</xdr:colOff>
      <xdr:row>5</xdr:row>
      <xdr:rowOff>59531</xdr:rowOff>
    </xdr:from>
    <xdr:to>
      <xdr:col>22</xdr:col>
      <xdr:colOff>375776</xdr:colOff>
      <xdr:row>6</xdr:row>
      <xdr:rowOff>221456</xdr:rowOff>
    </xdr:to>
    <xdr:sp macro="" textlink="">
      <xdr:nvSpPr>
        <xdr:cNvPr id="15" name="Text Box 88">
          <a:extLst>
            <a:ext uri="{FF2B5EF4-FFF2-40B4-BE49-F238E27FC236}">
              <a16:creationId xmlns:a16="http://schemas.microsoft.com/office/drawing/2014/main" id="{71F3EED2-3F87-4C33-A401-77D2DEBE75EF}"/>
            </a:ext>
          </a:extLst>
        </xdr:cNvPr>
        <xdr:cNvSpPr txBox="1">
          <a:spLocks noChangeArrowheads="1"/>
        </xdr:cNvSpPr>
      </xdr:nvSpPr>
      <xdr:spPr bwMode="auto">
        <a:xfrm>
          <a:off x="10292953" y="869156"/>
          <a:ext cx="331723" cy="32385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0" tIns="82296" rIns="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 DRV2</a:t>
          </a:r>
        </a:p>
      </xdr:txBody>
    </xdr:sp>
    <xdr:clientData/>
  </xdr:twoCellAnchor>
  <xdr:twoCellAnchor>
    <xdr:from>
      <xdr:col>6</xdr:col>
      <xdr:colOff>44053</xdr:colOff>
      <xdr:row>5</xdr:row>
      <xdr:rowOff>59531</xdr:rowOff>
    </xdr:from>
    <xdr:to>
      <xdr:col>6</xdr:col>
      <xdr:colOff>375776</xdr:colOff>
      <xdr:row>6</xdr:row>
      <xdr:rowOff>221456</xdr:rowOff>
    </xdr:to>
    <xdr:sp macro="" textlink="">
      <xdr:nvSpPr>
        <xdr:cNvPr id="16" name="Text Box 88">
          <a:extLst>
            <a:ext uri="{FF2B5EF4-FFF2-40B4-BE49-F238E27FC236}">
              <a16:creationId xmlns:a16="http://schemas.microsoft.com/office/drawing/2014/main" id="{AD8DC0A1-9C12-4E53-AA9A-CDA5CA772A56}"/>
            </a:ext>
          </a:extLst>
        </xdr:cNvPr>
        <xdr:cNvSpPr txBox="1">
          <a:spLocks noChangeArrowheads="1"/>
        </xdr:cNvSpPr>
      </xdr:nvSpPr>
      <xdr:spPr bwMode="auto">
        <a:xfrm>
          <a:off x="6130528" y="869156"/>
          <a:ext cx="331723" cy="32385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91440" tIns="82296" rIns="9144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TY</a:t>
          </a:r>
        </a:p>
      </xdr:txBody>
    </xdr:sp>
    <xdr:clientData/>
  </xdr:twoCellAnchor>
  <xdr:twoCellAnchor>
    <xdr:from>
      <xdr:col>18</xdr:col>
      <xdr:colOff>44053</xdr:colOff>
      <xdr:row>5</xdr:row>
      <xdr:rowOff>59531</xdr:rowOff>
    </xdr:from>
    <xdr:to>
      <xdr:col>18</xdr:col>
      <xdr:colOff>375776</xdr:colOff>
      <xdr:row>6</xdr:row>
      <xdr:rowOff>221456</xdr:rowOff>
    </xdr:to>
    <xdr:sp macro="" textlink="">
      <xdr:nvSpPr>
        <xdr:cNvPr id="17" name="Text Box 88">
          <a:extLst>
            <a:ext uri="{FF2B5EF4-FFF2-40B4-BE49-F238E27FC236}">
              <a16:creationId xmlns:a16="http://schemas.microsoft.com/office/drawing/2014/main" id="{3389BD76-551B-4020-9B6C-14C0E4FA817E}"/>
            </a:ext>
          </a:extLst>
        </xdr:cNvPr>
        <xdr:cNvSpPr txBox="1">
          <a:spLocks noChangeArrowheads="1"/>
        </xdr:cNvSpPr>
      </xdr:nvSpPr>
      <xdr:spPr bwMode="auto">
        <a:xfrm>
          <a:off x="9283303" y="869156"/>
          <a:ext cx="331723" cy="32385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0" tIns="82296" rIns="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 RAID</a:t>
          </a:r>
        </a:p>
      </xdr:txBody>
    </xdr:sp>
    <xdr:clientData/>
  </xdr:twoCellAnchor>
  <xdr:twoCellAnchor>
    <xdr:from>
      <xdr:col>24</xdr:col>
      <xdr:colOff>91678</xdr:colOff>
      <xdr:row>5</xdr:row>
      <xdr:rowOff>59531</xdr:rowOff>
    </xdr:from>
    <xdr:to>
      <xdr:col>24</xdr:col>
      <xdr:colOff>423401</xdr:colOff>
      <xdr:row>6</xdr:row>
      <xdr:rowOff>221456</xdr:rowOff>
    </xdr:to>
    <xdr:sp macro="" textlink="">
      <xdr:nvSpPr>
        <xdr:cNvPr id="18" name="Text Box 88">
          <a:extLst>
            <a:ext uri="{FF2B5EF4-FFF2-40B4-BE49-F238E27FC236}">
              <a16:creationId xmlns:a16="http://schemas.microsoft.com/office/drawing/2014/main" id="{B4C27326-0344-4446-BEB1-3B49906487D7}"/>
            </a:ext>
          </a:extLst>
        </xdr:cNvPr>
        <xdr:cNvSpPr txBox="1">
          <a:spLocks noChangeArrowheads="1"/>
        </xdr:cNvSpPr>
      </xdr:nvSpPr>
      <xdr:spPr bwMode="auto">
        <a:xfrm>
          <a:off x="10845403" y="869156"/>
          <a:ext cx="331723" cy="32385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64008" tIns="82296" rIns="9144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GPU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!Dynics\Distributor%20Price%20Lists\DYNICS\BackUps\DYNICS%20Price%20List%20-%20PRINT%203.1.04.xlsx" TargetMode="External"/><Relationship Id="rId1" Type="http://schemas.openxmlformats.org/officeDocument/2006/relationships/externalLinkPath" Target="/!Dynics/Distributor%20Price%20Lists/DYNICS/BackUps/DYNICS%20Price%20List%20-%20PRINT%203.1.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ver Sheet"/>
      <sheetName val="Instructions"/>
      <sheetName val="My Quote"/>
      <sheetName val="My Quote (7)"/>
      <sheetName val="Quote Sheet"/>
      <sheetName val="DR"/>
      <sheetName val="Xi"/>
      <sheetName val="XiS"/>
      <sheetName val="XiV"/>
      <sheetName val="BTX"/>
      <sheetName val="BIX"/>
      <sheetName val="PIX"/>
      <sheetName val="PIX-HAZ"/>
      <sheetName val="GPC"/>
      <sheetName val="DXD"/>
      <sheetName val="192"/>
      <sheetName val="194"/>
      <sheetName val="FX MONITOR"/>
      <sheetName val="SW MONITOR"/>
      <sheetName val="FX-SW-HAZ MONITOR"/>
      <sheetName val="FHX MONITOR"/>
      <sheetName val="SHW MONITOR"/>
      <sheetName val="HX MONITOR"/>
      <sheetName val="HW MONITOR"/>
      <sheetName val="BBK MONITOR"/>
      <sheetName val="FX-BIX"/>
      <sheetName val="FX-Xi"/>
      <sheetName val="FX-PIX"/>
      <sheetName val="PV-XiAH"/>
      <sheetName val="FX-SW-PIX-HAZ"/>
      <sheetName val="SW-PIX"/>
      <sheetName val="SW-Xi"/>
      <sheetName val="BBK"/>
      <sheetName val="HX"/>
      <sheetName val="HW"/>
      <sheetName val="HSW"/>
      <sheetName val="EX"/>
      <sheetName val="EW"/>
      <sheetName val="EXV"/>
      <sheetName val="EWV"/>
      <sheetName val="EWAI"/>
      <sheetName val="VERTISTAND"/>
      <sheetName val="UW37-SINGLE"/>
      <sheetName val="UW37-DOUBLE"/>
      <sheetName val="UW88-SINGLE"/>
      <sheetName val="UW88-DOUBLE"/>
      <sheetName val="CW-SINGLE"/>
      <sheetName val="CW-DOUBLE"/>
      <sheetName val="LSH-SINGLE"/>
      <sheetName val="LSH-DOUBLE"/>
      <sheetName val="VW"/>
      <sheetName val="AW"/>
      <sheetName val="PXP-PXL"/>
      <sheetName val="PWS"/>
      <sheetName val="PVDS"/>
      <sheetName val="THINMANAGER"/>
      <sheetName val="DEFENDER"/>
      <sheetName val="COMPONENTS"/>
      <sheetName val="MAIN 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>
        <row r="1">
          <cell r="K1" t="str">
            <v>Effective 01/15/2023 Rev. 3.1.04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8BC0AC-5544-4F41-8675-C3F0A54DFB80}">
  <sheetPr>
    <pageSetUpPr fitToPage="1"/>
  </sheetPr>
  <dimension ref="A2:AF121"/>
  <sheetViews>
    <sheetView showGridLines="0" tabSelected="1" zoomScaleNormal="100" zoomScalePageLayoutView="91" workbookViewId="0">
      <pane xSplit="4" ySplit="12" topLeftCell="E13" activePane="bottomRight" state="frozen"/>
      <selection activeCell="J484" sqref="J484"/>
      <selection pane="topRight" activeCell="J484" sqref="J484"/>
      <selection pane="bottomLeft" activeCell="J484" sqref="J484"/>
      <selection pane="bottomRight" activeCell="E9" sqref="E9:E10"/>
    </sheetView>
  </sheetViews>
  <sheetFormatPr defaultColWidth="9.140625" defaultRowHeight="12.75" x14ac:dyDescent="0.2"/>
  <cols>
    <col min="1" max="1" width="3" style="1" customWidth="1"/>
    <col min="2" max="2" width="9.5703125" style="1" customWidth="1"/>
    <col min="3" max="3" width="9.28515625" style="1" customWidth="1"/>
    <col min="4" max="4" width="61.85546875" style="1" customWidth="1"/>
    <col min="5" max="5" width="6.7109375" style="1" customWidth="1"/>
    <col min="6" max="6" width="0.85546875" style="1" customWidth="1"/>
    <col min="7" max="7" width="6.7109375" style="1" customWidth="1"/>
    <col min="8" max="8" width="0.85546875" style="1" customWidth="1"/>
    <col min="9" max="9" width="6.7109375" style="1" customWidth="1"/>
    <col min="10" max="10" width="0.85546875" style="1" customWidth="1"/>
    <col min="11" max="11" width="6.7109375" style="1" customWidth="1"/>
    <col min="12" max="12" width="0.85546875" style="1" customWidth="1"/>
    <col min="13" max="13" width="8.5703125" style="1" customWidth="1"/>
    <col min="14" max="14" width="0.85546875" style="1" customWidth="1"/>
    <col min="15" max="15" width="6.7109375" style="1" customWidth="1"/>
    <col min="16" max="16" width="0.85546875" style="1" customWidth="1"/>
    <col min="17" max="17" width="6.7109375" style="1" customWidth="1"/>
    <col min="18" max="18" width="0.85546875" style="1" customWidth="1"/>
    <col min="19" max="19" width="6.7109375" style="1" customWidth="1"/>
    <col min="20" max="20" width="0.85546875" style="1" customWidth="1"/>
    <col min="21" max="21" width="6.7109375" style="1" customWidth="1"/>
    <col min="22" max="22" width="0.85546875" style="1" customWidth="1"/>
    <col min="23" max="23" width="6.7109375" style="1" customWidth="1"/>
    <col min="24" max="24" width="0.85546875" style="1" customWidth="1"/>
    <col min="25" max="25" width="8.140625" style="1" customWidth="1"/>
    <col min="26" max="26" width="0.85546875" style="1" customWidth="1"/>
    <col min="27" max="27" width="11" style="1" customWidth="1"/>
    <col min="28" max="28" width="9.140625" style="1" bestFit="1" customWidth="1"/>
    <col min="29" max="16384" width="9.140625" style="1"/>
  </cols>
  <sheetData>
    <row r="2" spans="1:28" ht="18" x14ac:dyDescent="0.2">
      <c r="E2" s="2" t="str">
        <f>"Price List " &amp; '[1]MAIN LIST'!K1</f>
        <v>Price List Effective 01/15/2023 Rev. 3.1.04</v>
      </c>
      <c r="AB2" s="3"/>
    </row>
    <row r="4" spans="1:28" ht="2.25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5"/>
      <c r="AA4" s="5"/>
    </row>
    <row r="5" spans="1:28" ht="18" customHeight="1" x14ac:dyDescent="0.2">
      <c r="A5" s="6"/>
      <c r="B5" s="6"/>
      <c r="C5" s="6"/>
      <c r="D5" s="6"/>
      <c r="E5" s="7" t="s">
        <v>0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</row>
    <row r="6" spans="1:28" x14ac:dyDescent="0.2">
      <c r="A6" s="8"/>
      <c r="B6" s="8"/>
      <c r="C6" s="8"/>
      <c r="D6" s="8"/>
    </row>
    <row r="7" spans="1:28" ht="21" customHeight="1" x14ac:dyDescent="0.2">
      <c r="A7" s="8"/>
      <c r="B7" s="8"/>
      <c r="C7" s="8"/>
      <c r="D7" s="8"/>
    </row>
    <row r="8" spans="1:28" ht="3" customHeight="1" x14ac:dyDescent="0.2">
      <c r="A8" s="8"/>
      <c r="B8" s="8"/>
      <c r="C8" s="8"/>
      <c r="D8" s="8"/>
      <c r="E8" s="9"/>
      <c r="F8" s="9"/>
      <c r="H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</row>
    <row r="9" spans="1:28" ht="12.75" customHeight="1" x14ac:dyDescent="0.2">
      <c r="A9" s="8"/>
      <c r="B9" s="8"/>
      <c r="C9" s="8"/>
      <c r="D9" s="8"/>
      <c r="E9" s="10"/>
      <c r="G9" s="11"/>
      <c r="I9" s="10"/>
      <c r="K9" s="12"/>
      <c r="M9" s="10"/>
      <c r="O9" s="12"/>
      <c r="Q9" s="10"/>
      <c r="S9" s="12"/>
      <c r="U9" s="10"/>
      <c r="W9" s="12"/>
      <c r="Y9" s="10"/>
    </row>
    <row r="10" spans="1:28" ht="12.75" customHeight="1" x14ac:dyDescent="0.2">
      <c r="A10" s="8"/>
      <c r="B10" s="8"/>
      <c r="C10" s="8"/>
      <c r="D10" s="8"/>
      <c r="E10" s="10"/>
      <c r="G10" s="11"/>
      <c r="I10" s="10"/>
      <c r="K10" s="12"/>
      <c r="M10" s="10"/>
      <c r="O10" s="12"/>
      <c r="Q10" s="10"/>
      <c r="S10" s="12"/>
      <c r="U10" s="10"/>
      <c r="W10" s="12"/>
      <c r="Y10" s="10"/>
    </row>
    <row r="11" spans="1:28" ht="3" customHeight="1" x14ac:dyDescent="0.2">
      <c r="A11" s="8"/>
      <c r="B11" s="8"/>
      <c r="C11" s="8"/>
      <c r="D11" s="8"/>
      <c r="E11" s="13"/>
      <c r="G11" s="14"/>
      <c r="I11" s="13"/>
      <c r="K11" s="14"/>
      <c r="M11" s="13"/>
      <c r="O11" s="14"/>
      <c r="Q11" s="13"/>
      <c r="S11" s="14"/>
      <c r="U11" s="13"/>
      <c r="W11" s="14"/>
      <c r="Y11" s="13"/>
      <c r="AA11" s="15"/>
    </row>
    <row r="12" spans="1:28" ht="12.75" customHeight="1" x14ac:dyDescent="0.2">
      <c r="A12" s="8"/>
      <c r="B12" s="8"/>
      <c r="C12" s="8"/>
      <c r="D12" s="8"/>
      <c r="E12" s="13"/>
      <c r="G12" s="14"/>
      <c r="I12" s="13"/>
      <c r="K12" s="14"/>
      <c r="M12" s="13"/>
      <c r="O12" s="14"/>
      <c r="Q12" s="13"/>
      <c r="S12" s="14"/>
      <c r="U12" s="13"/>
      <c r="W12" s="14"/>
      <c r="Y12" s="13"/>
      <c r="Z12" s="15"/>
      <c r="AA12" s="15"/>
    </row>
    <row r="13" spans="1:28" ht="37.5" customHeight="1" x14ac:dyDescent="0.2">
      <c r="A13" s="9"/>
      <c r="B13" s="16"/>
      <c r="C13" s="16"/>
      <c r="D13" s="16"/>
      <c r="E13" s="17"/>
      <c r="G13" s="14"/>
      <c r="I13" s="13"/>
      <c r="K13" s="14"/>
      <c r="M13" s="13"/>
      <c r="O13" s="14"/>
      <c r="Q13" s="13"/>
      <c r="S13" s="18"/>
      <c r="U13" s="19"/>
      <c r="W13" s="20"/>
      <c r="Y13" s="19"/>
      <c r="Z13" s="15"/>
      <c r="AA13" s="21"/>
    </row>
    <row r="14" spans="1:28" x14ac:dyDescent="0.2">
      <c r="C14" s="22" t="s">
        <v>1</v>
      </c>
      <c r="E14" s="17"/>
      <c r="G14" s="18"/>
      <c r="I14" s="23"/>
      <c r="K14" s="18"/>
      <c r="M14" s="23"/>
      <c r="O14" s="18"/>
      <c r="Q14" s="23"/>
      <c r="S14" s="18"/>
      <c r="U14" s="19"/>
      <c r="W14" s="20"/>
      <c r="Y14" s="19"/>
      <c r="AA14" s="21"/>
    </row>
    <row r="15" spans="1:28" ht="38.25" customHeight="1" x14ac:dyDescent="0.2">
      <c r="B15" s="24"/>
      <c r="C15" s="25">
        <v>194</v>
      </c>
      <c r="D15" s="26" t="s">
        <v>2</v>
      </c>
      <c r="E15" s="17"/>
      <c r="G15" s="18"/>
      <c r="I15" s="23"/>
      <c r="K15" s="18"/>
      <c r="M15" s="23"/>
      <c r="O15" s="18"/>
      <c r="Q15" s="23"/>
      <c r="S15" s="18"/>
      <c r="U15" s="19"/>
      <c r="W15" s="20"/>
      <c r="Y15" s="19"/>
      <c r="AA15" s="21"/>
    </row>
    <row r="16" spans="1:28" ht="15" customHeight="1" x14ac:dyDescent="0.2">
      <c r="B16" s="27"/>
      <c r="C16" s="28"/>
      <c r="D16" s="27"/>
      <c r="G16" s="11"/>
      <c r="I16" s="23"/>
      <c r="K16" s="18"/>
      <c r="M16" s="23"/>
      <c r="O16" s="18"/>
      <c r="Q16" s="23"/>
      <c r="S16" s="18"/>
      <c r="U16" s="19"/>
      <c r="W16" s="20"/>
      <c r="Y16" s="19"/>
      <c r="AA16" s="21"/>
    </row>
    <row r="17" spans="2:27" ht="15" customHeight="1" x14ac:dyDescent="0.2">
      <c r="B17" s="27"/>
      <c r="C17" s="22" t="s">
        <v>3</v>
      </c>
      <c r="D17" s="27"/>
      <c r="G17" s="11"/>
      <c r="I17" s="23"/>
      <c r="K17" s="18"/>
      <c r="M17" s="23"/>
      <c r="O17" s="18"/>
      <c r="Q17" s="23"/>
      <c r="S17" s="18"/>
      <c r="U17" s="19"/>
      <c r="W17" s="20"/>
      <c r="Y17" s="19"/>
      <c r="AA17" s="21"/>
    </row>
    <row r="18" spans="2:27" ht="41.25" customHeight="1" x14ac:dyDescent="0.2">
      <c r="B18" s="29"/>
      <c r="C18" s="29" t="s">
        <v>4</v>
      </c>
      <c r="D18" s="30" t="s">
        <v>5</v>
      </c>
      <c r="E18" s="30"/>
      <c r="F18" s="30"/>
      <c r="G18" s="30"/>
      <c r="I18" s="23"/>
      <c r="K18" s="18"/>
      <c r="M18" s="23"/>
      <c r="O18" s="18"/>
      <c r="Q18" s="23"/>
      <c r="S18" s="18"/>
      <c r="U18" s="19"/>
      <c r="W18" s="20"/>
      <c r="Y18" s="19"/>
      <c r="AA18" s="21"/>
    </row>
    <row r="19" spans="2:27" ht="41.25" customHeight="1" x14ac:dyDescent="0.2">
      <c r="B19" s="29"/>
      <c r="C19" s="29" t="s">
        <v>6</v>
      </c>
      <c r="D19" s="30" t="s">
        <v>7</v>
      </c>
      <c r="E19" s="30"/>
      <c r="F19" s="30"/>
      <c r="G19" s="30"/>
      <c r="I19" s="23"/>
      <c r="K19" s="18"/>
      <c r="M19" s="23"/>
      <c r="O19" s="18"/>
      <c r="Q19" s="23"/>
      <c r="S19" s="18"/>
      <c r="U19" s="19"/>
      <c r="W19" s="20"/>
      <c r="Y19" s="19"/>
      <c r="AA19" s="21"/>
    </row>
    <row r="20" spans="2:27" ht="41.25" customHeight="1" x14ac:dyDescent="0.2">
      <c r="B20" s="29"/>
      <c r="C20" s="29" t="s">
        <v>8</v>
      </c>
      <c r="D20" s="30" t="s">
        <v>9</v>
      </c>
      <c r="E20" s="30"/>
      <c r="F20" s="30"/>
      <c r="G20" s="30"/>
      <c r="I20" s="23"/>
      <c r="K20" s="18"/>
      <c r="M20" s="23"/>
      <c r="O20" s="18"/>
      <c r="Q20" s="23"/>
      <c r="S20" s="18"/>
      <c r="U20" s="19"/>
      <c r="W20" s="20"/>
      <c r="Y20" s="19"/>
      <c r="AA20" s="21"/>
    </row>
    <row r="21" spans="2:27" ht="41.25" customHeight="1" x14ac:dyDescent="0.2">
      <c r="B21" s="29"/>
      <c r="C21" s="29" t="s">
        <v>10</v>
      </c>
      <c r="D21" s="30" t="s">
        <v>11</v>
      </c>
      <c r="E21" s="31"/>
      <c r="F21" s="32"/>
      <c r="G21" s="33" t="s">
        <v>12</v>
      </c>
      <c r="I21" s="23"/>
      <c r="K21" s="18"/>
      <c r="M21" s="23"/>
      <c r="O21" s="18"/>
      <c r="Q21" s="23"/>
      <c r="S21" s="18"/>
      <c r="U21" s="19"/>
      <c r="W21" s="20"/>
      <c r="Y21" s="19"/>
      <c r="AA21" s="21"/>
    </row>
    <row r="22" spans="2:27" ht="15" customHeight="1" x14ac:dyDescent="0.2">
      <c r="B22" s="27"/>
      <c r="D22" s="27"/>
      <c r="I22" s="23"/>
      <c r="K22" s="18"/>
      <c r="M22" s="23"/>
      <c r="O22" s="18"/>
      <c r="Q22" s="23"/>
      <c r="S22" s="18"/>
      <c r="U22" s="19"/>
      <c r="W22" s="20"/>
      <c r="Y22" s="19"/>
      <c r="AA22" s="21"/>
    </row>
    <row r="23" spans="2:27" ht="15" customHeight="1" x14ac:dyDescent="0.2">
      <c r="B23" s="27"/>
      <c r="C23" s="22" t="s">
        <v>13</v>
      </c>
      <c r="D23" s="27"/>
      <c r="I23" s="23"/>
      <c r="K23" s="18"/>
      <c r="M23" s="23"/>
      <c r="O23" s="18"/>
      <c r="Q23" s="23"/>
      <c r="S23" s="18"/>
      <c r="U23" s="19"/>
      <c r="W23" s="20"/>
      <c r="Y23" s="19"/>
      <c r="AA23" s="21"/>
    </row>
    <row r="24" spans="2:27" ht="15" customHeight="1" x14ac:dyDescent="0.2">
      <c r="B24" s="24"/>
      <c r="C24" s="34" t="s">
        <v>4</v>
      </c>
      <c r="D24" s="35" t="s">
        <v>14</v>
      </c>
      <c r="E24" s="35"/>
      <c r="F24" s="23"/>
      <c r="G24" s="23"/>
      <c r="H24" s="23"/>
      <c r="I24" s="36"/>
      <c r="K24" s="18"/>
      <c r="M24" s="23"/>
      <c r="O24" s="18"/>
      <c r="Q24" s="23"/>
      <c r="S24" s="18"/>
      <c r="U24" s="19"/>
      <c r="W24" s="20"/>
      <c r="Y24" s="19"/>
      <c r="AA24" s="21" t="str">
        <f>IF(G9="A","A","")</f>
        <v/>
      </c>
    </row>
    <row r="25" spans="2:27" ht="15" customHeight="1" x14ac:dyDescent="0.2">
      <c r="B25" s="24"/>
      <c r="C25" s="34" t="s">
        <v>15</v>
      </c>
      <c r="D25" s="37" t="s">
        <v>16</v>
      </c>
      <c r="E25" s="26"/>
      <c r="F25" s="23"/>
      <c r="G25" s="23"/>
      <c r="H25" s="23"/>
      <c r="I25" s="38" t="s">
        <v>17</v>
      </c>
      <c r="K25" s="18"/>
      <c r="M25" s="23"/>
      <c r="O25" s="18"/>
      <c r="Q25" s="23"/>
      <c r="S25" s="18"/>
      <c r="U25" s="19"/>
      <c r="W25" s="20"/>
      <c r="Y25" s="19"/>
      <c r="AA25" s="21" t="s">
        <v>15</v>
      </c>
    </row>
    <row r="26" spans="2:27" ht="15" customHeight="1" x14ac:dyDescent="0.2">
      <c r="B26" s="27"/>
      <c r="C26" s="28"/>
      <c r="D26" s="27"/>
      <c r="K26" s="18"/>
      <c r="M26" s="23"/>
      <c r="O26" s="18"/>
      <c r="Q26" s="23"/>
      <c r="S26" s="18"/>
      <c r="U26" s="19"/>
      <c r="W26" s="20"/>
      <c r="Y26" s="19"/>
      <c r="AA26" s="21"/>
    </row>
    <row r="27" spans="2:27" x14ac:dyDescent="0.2">
      <c r="C27" s="22" t="s">
        <v>18</v>
      </c>
      <c r="D27" s="22"/>
      <c r="K27" s="18"/>
      <c r="M27" s="23"/>
      <c r="O27" s="18"/>
      <c r="Q27" s="23"/>
      <c r="S27" s="18"/>
      <c r="U27" s="19"/>
      <c r="W27" s="20"/>
      <c r="Y27" s="19"/>
      <c r="AA27" s="21"/>
    </row>
    <row r="28" spans="2:27" ht="39.75" customHeight="1" x14ac:dyDescent="0.2">
      <c r="B28" s="39"/>
      <c r="C28" s="40" t="s">
        <v>19</v>
      </c>
      <c r="D28" s="41" t="s">
        <v>20</v>
      </c>
      <c r="E28" s="41"/>
      <c r="F28" s="41"/>
      <c r="G28" s="41"/>
      <c r="H28" s="33" t="s">
        <v>21</v>
      </c>
      <c r="I28" s="31"/>
      <c r="J28" s="31"/>
      <c r="K28" s="18"/>
      <c r="M28" s="23"/>
      <c r="O28" s="18"/>
      <c r="Q28" s="23"/>
      <c r="S28" s="18"/>
      <c r="U28" s="19"/>
      <c r="W28" s="20"/>
      <c r="Y28" s="19"/>
      <c r="AA28" s="21" t="str">
        <f>IF(G9="A","QA","")</f>
        <v/>
      </c>
    </row>
    <row r="29" spans="2:27" ht="39.75" customHeight="1" x14ac:dyDescent="0.2">
      <c r="B29" s="39"/>
      <c r="C29" s="40" t="s">
        <v>22</v>
      </c>
      <c r="D29" s="41" t="s">
        <v>23</v>
      </c>
      <c r="E29" s="41"/>
      <c r="F29" s="41"/>
      <c r="G29" s="41"/>
      <c r="H29" s="33" t="s">
        <v>24</v>
      </c>
      <c r="I29" s="31"/>
      <c r="J29" s="31"/>
      <c r="K29" s="18"/>
      <c r="M29" s="23"/>
      <c r="O29" s="18"/>
      <c r="Q29" s="23"/>
      <c r="S29" s="18"/>
      <c r="U29" s="19"/>
      <c r="W29" s="20"/>
      <c r="Y29" s="19"/>
      <c r="AA29" s="21" t="str">
        <f>IF(G9&lt;&gt;"A","CM","")</f>
        <v>CM</v>
      </c>
    </row>
    <row r="30" spans="2:27" ht="15" customHeight="1" x14ac:dyDescent="0.2">
      <c r="B30" s="27"/>
      <c r="C30" s="28"/>
      <c r="D30" s="27"/>
      <c r="M30" s="23"/>
      <c r="O30" s="18"/>
      <c r="Q30" s="23"/>
      <c r="S30" s="18"/>
      <c r="U30" s="19"/>
      <c r="W30" s="20"/>
      <c r="Y30" s="19"/>
      <c r="AA30" s="21"/>
    </row>
    <row r="31" spans="2:27" ht="14.25" customHeight="1" x14ac:dyDescent="0.2">
      <c r="C31" s="22" t="s">
        <v>25</v>
      </c>
      <c r="D31" s="42"/>
      <c r="E31" s="22"/>
      <c r="F31" s="22"/>
      <c r="H31" s="22"/>
      <c r="M31" s="23"/>
      <c r="O31" s="18"/>
      <c r="Q31" s="23"/>
      <c r="S31" s="18"/>
      <c r="U31" s="19"/>
      <c r="W31" s="20"/>
      <c r="Y31" s="19"/>
      <c r="AA31" s="21"/>
    </row>
    <row r="32" spans="2:27" ht="14.25" customHeight="1" x14ac:dyDescent="0.2">
      <c r="B32" s="43"/>
      <c r="C32" s="44" t="s">
        <v>26</v>
      </c>
      <c r="D32" s="37" t="s">
        <v>27</v>
      </c>
      <c r="E32" s="23"/>
      <c r="F32" s="23"/>
      <c r="G32" s="23"/>
      <c r="H32" s="23"/>
      <c r="I32" s="38" t="s">
        <v>28</v>
      </c>
      <c r="J32" s="23"/>
      <c r="K32" s="23"/>
      <c r="L32" s="23"/>
      <c r="M32" s="23"/>
      <c r="O32" s="18"/>
      <c r="Q32" s="23"/>
      <c r="S32" s="18"/>
      <c r="T32" s="45"/>
      <c r="U32" s="19"/>
      <c r="W32" s="20"/>
      <c r="X32" s="45"/>
      <c r="Y32" s="19"/>
      <c r="AA32" s="21" t="str">
        <f>(IF(K9="QA","DK",""))</f>
        <v/>
      </c>
    </row>
    <row r="33" spans="2:28" ht="14.25" customHeight="1" x14ac:dyDescent="0.2">
      <c r="B33" s="43"/>
      <c r="C33" s="44" t="s">
        <v>29</v>
      </c>
      <c r="D33" s="37" t="s">
        <v>30</v>
      </c>
      <c r="E33" s="23"/>
      <c r="F33" s="23"/>
      <c r="G33" s="23"/>
      <c r="H33" s="23"/>
      <c r="I33" s="38" t="s">
        <v>31</v>
      </c>
      <c r="J33" s="23"/>
      <c r="K33" s="23"/>
      <c r="L33" s="23"/>
      <c r="M33" s="23"/>
      <c r="O33" s="18"/>
      <c r="Q33" s="23"/>
      <c r="S33" s="18"/>
      <c r="T33" s="45"/>
      <c r="U33" s="19"/>
      <c r="W33" s="20"/>
      <c r="X33" s="45"/>
      <c r="Y33" s="19"/>
      <c r="AA33" s="21" t="str">
        <f>(IF(K9="CM","DP",""))</f>
        <v/>
      </c>
      <c r="AB33" s="46"/>
    </row>
    <row r="34" spans="2:28" ht="14.25" customHeight="1" x14ac:dyDescent="0.2">
      <c r="B34" s="43"/>
      <c r="C34" s="44" t="s">
        <v>32</v>
      </c>
      <c r="D34" s="37" t="s">
        <v>33</v>
      </c>
      <c r="E34" s="23"/>
      <c r="F34" s="23"/>
      <c r="G34" s="23"/>
      <c r="H34" s="23"/>
      <c r="I34" s="38" t="s">
        <v>31</v>
      </c>
      <c r="J34" s="23"/>
      <c r="K34" s="23"/>
      <c r="L34" s="23"/>
      <c r="M34" s="23"/>
      <c r="O34" s="18"/>
      <c r="Q34" s="23"/>
      <c r="S34" s="18"/>
      <c r="T34" s="45"/>
      <c r="U34" s="19"/>
      <c r="W34" s="20"/>
      <c r="X34" s="45"/>
      <c r="Y34" s="19"/>
      <c r="AA34" s="21" t="str">
        <f>(IF(K9="CM","DQ",""))</f>
        <v/>
      </c>
    </row>
    <row r="35" spans="2:28" ht="15" customHeight="1" x14ac:dyDescent="0.2">
      <c r="B35" s="27"/>
      <c r="C35" s="28"/>
      <c r="D35" s="27"/>
      <c r="O35" s="18"/>
      <c r="Q35" s="23"/>
      <c r="S35" s="18"/>
      <c r="T35" s="45"/>
      <c r="U35" s="19"/>
      <c r="W35" s="20"/>
      <c r="X35" s="45"/>
      <c r="Y35" s="19"/>
      <c r="AA35" s="45"/>
    </row>
    <row r="36" spans="2:28" ht="14.25" customHeight="1" x14ac:dyDescent="0.2">
      <c r="C36" s="22" t="s">
        <v>34</v>
      </c>
      <c r="D36" s="42"/>
      <c r="O36" s="18"/>
      <c r="Q36" s="23"/>
      <c r="S36" s="18"/>
      <c r="T36" s="45"/>
      <c r="U36" s="19"/>
      <c r="W36" s="20"/>
      <c r="X36" s="45"/>
      <c r="Y36" s="19"/>
    </row>
    <row r="37" spans="2:28" ht="14.25" customHeight="1" x14ac:dyDescent="0.2">
      <c r="B37" s="39"/>
      <c r="C37" s="29" t="s">
        <v>35</v>
      </c>
      <c r="D37" s="20" t="s">
        <v>36</v>
      </c>
      <c r="E37" s="47"/>
      <c r="F37" s="18"/>
      <c r="G37" s="18"/>
      <c r="H37" s="18"/>
      <c r="I37" s="18"/>
      <c r="J37" s="18"/>
      <c r="K37" s="18"/>
      <c r="L37" s="18"/>
      <c r="M37" s="18"/>
      <c r="N37" s="18"/>
      <c r="O37" s="18"/>
      <c r="Q37" s="23"/>
      <c r="S37" s="18"/>
      <c r="T37" s="45"/>
      <c r="U37" s="19"/>
      <c r="W37" s="20"/>
      <c r="X37" s="45"/>
      <c r="Y37" s="19"/>
      <c r="AA37" s="21" t="s">
        <v>35</v>
      </c>
    </row>
    <row r="38" spans="2:28" ht="14.25" customHeight="1" x14ac:dyDescent="0.2">
      <c r="B38" s="39"/>
      <c r="C38" s="29" t="s">
        <v>37</v>
      </c>
      <c r="D38" s="20" t="s">
        <v>38</v>
      </c>
      <c r="E38" s="47"/>
      <c r="F38" s="18"/>
      <c r="G38" s="18"/>
      <c r="H38" s="18"/>
      <c r="I38" s="18"/>
      <c r="J38" s="18"/>
      <c r="K38" s="18"/>
      <c r="L38" s="18"/>
      <c r="M38" s="18"/>
      <c r="N38" s="18"/>
      <c r="O38" s="18"/>
      <c r="Q38" s="23"/>
      <c r="S38" s="18"/>
      <c r="T38" s="45"/>
      <c r="U38" s="19"/>
      <c r="W38" s="20"/>
      <c r="X38" s="45"/>
      <c r="Y38" s="19"/>
      <c r="AA38" s="21" t="s">
        <v>37</v>
      </c>
    </row>
    <row r="39" spans="2:28" ht="14.25" customHeight="1" x14ac:dyDescent="0.2">
      <c r="B39" s="39"/>
      <c r="C39" s="29" t="s">
        <v>39</v>
      </c>
      <c r="D39" s="20" t="s">
        <v>40</v>
      </c>
      <c r="E39" s="47"/>
      <c r="F39" s="18"/>
      <c r="G39" s="18"/>
      <c r="H39" s="18"/>
      <c r="I39" s="18"/>
      <c r="J39" s="18"/>
      <c r="K39" s="18"/>
      <c r="L39" s="18"/>
      <c r="M39" s="18"/>
      <c r="N39" s="18"/>
      <c r="O39" s="18"/>
      <c r="Q39" s="23"/>
      <c r="S39" s="18"/>
      <c r="U39" s="19"/>
      <c r="W39" s="20"/>
      <c r="Y39" s="19"/>
      <c r="AA39" s="21" t="s">
        <v>39</v>
      </c>
    </row>
    <row r="40" spans="2:28" ht="14.25" customHeight="1" x14ac:dyDescent="0.2">
      <c r="B40" s="39"/>
      <c r="C40" s="29" t="s">
        <v>41</v>
      </c>
      <c r="D40" s="20" t="s">
        <v>42</v>
      </c>
      <c r="E40" s="47"/>
      <c r="F40" s="18"/>
      <c r="G40" s="18"/>
      <c r="H40" s="18"/>
      <c r="I40" s="18"/>
      <c r="J40" s="18"/>
      <c r="K40" s="18"/>
      <c r="L40" s="18"/>
      <c r="M40" s="18"/>
      <c r="N40" s="18"/>
      <c r="O40" s="18"/>
      <c r="Q40" s="23"/>
      <c r="S40" s="18"/>
      <c r="U40" s="19"/>
      <c r="W40" s="20"/>
      <c r="Y40" s="19"/>
      <c r="AA40" s="21" t="s">
        <v>41</v>
      </c>
    </row>
    <row r="41" spans="2:28" ht="14.25" customHeight="1" x14ac:dyDescent="0.2">
      <c r="B41" s="39"/>
      <c r="C41" s="29" t="s">
        <v>43</v>
      </c>
      <c r="D41" s="20" t="s">
        <v>44</v>
      </c>
      <c r="E41" s="47"/>
      <c r="F41" s="18"/>
      <c r="G41" s="18"/>
      <c r="H41" s="18"/>
      <c r="I41" s="18"/>
      <c r="J41" s="18"/>
      <c r="K41" s="18"/>
      <c r="L41" s="18"/>
      <c r="M41" s="18"/>
      <c r="N41" s="18"/>
      <c r="O41" s="18"/>
      <c r="Q41" s="23"/>
      <c r="S41" s="18"/>
      <c r="U41" s="19"/>
      <c r="W41" s="20"/>
      <c r="Y41" s="19"/>
      <c r="AA41" s="21" t="s">
        <v>43</v>
      </c>
    </row>
    <row r="42" spans="2:28" ht="14.25" customHeight="1" x14ac:dyDescent="0.2">
      <c r="B42" s="39"/>
      <c r="C42" s="29" t="s">
        <v>45</v>
      </c>
      <c r="D42" s="20" t="s">
        <v>46</v>
      </c>
      <c r="E42" s="47"/>
      <c r="F42" s="18"/>
      <c r="G42" s="18"/>
      <c r="H42" s="18"/>
      <c r="I42" s="18"/>
      <c r="J42" s="18"/>
      <c r="K42" s="18"/>
      <c r="L42" s="18"/>
      <c r="M42" s="18"/>
      <c r="N42" s="18"/>
      <c r="O42" s="18"/>
      <c r="Q42" s="23"/>
      <c r="S42" s="18"/>
      <c r="U42" s="19"/>
      <c r="W42" s="20"/>
      <c r="Y42" s="19"/>
      <c r="AA42" s="21" t="s">
        <v>45</v>
      </c>
    </row>
    <row r="43" spans="2:28" ht="14.25" customHeight="1" x14ac:dyDescent="0.2">
      <c r="B43" s="39"/>
      <c r="C43" s="29" t="s">
        <v>47</v>
      </c>
      <c r="D43" s="20" t="s">
        <v>48</v>
      </c>
      <c r="E43" s="33"/>
      <c r="F43" s="18"/>
      <c r="G43" s="18"/>
      <c r="H43" s="18"/>
      <c r="I43" s="31"/>
      <c r="J43" s="18"/>
      <c r="K43" s="18"/>
      <c r="L43" s="18"/>
      <c r="M43" s="18"/>
      <c r="N43" s="18"/>
      <c r="O43" s="18"/>
      <c r="Q43" s="23"/>
      <c r="S43" s="18"/>
      <c r="U43" s="19"/>
      <c r="W43" s="20"/>
      <c r="Y43" s="19"/>
      <c r="AA43" s="21" t="s">
        <v>47</v>
      </c>
    </row>
    <row r="44" spans="2:28" ht="15" customHeight="1" x14ac:dyDescent="0.2">
      <c r="B44" s="27"/>
      <c r="C44" s="28"/>
      <c r="D44" s="27"/>
      <c r="Q44" s="23"/>
      <c r="S44" s="18"/>
      <c r="U44" s="19"/>
      <c r="W44" s="20"/>
      <c r="Y44" s="19"/>
      <c r="AA44" s="21"/>
    </row>
    <row r="45" spans="2:28" ht="14.25" customHeight="1" x14ac:dyDescent="0.2">
      <c r="C45" s="22" t="s">
        <v>49</v>
      </c>
      <c r="Q45" s="23"/>
      <c r="S45" s="18"/>
      <c r="U45" s="19"/>
      <c r="W45" s="20"/>
      <c r="Y45" s="19"/>
      <c r="AA45" s="21"/>
    </row>
    <row r="46" spans="2:28" x14ac:dyDescent="0.2">
      <c r="B46" s="24"/>
      <c r="C46" s="34" t="s">
        <v>50</v>
      </c>
      <c r="D46" s="37" t="s">
        <v>51</v>
      </c>
      <c r="E46" s="38" t="s">
        <v>28</v>
      </c>
      <c r="F46" s="19"/>
      <c r="G46" s="23"/>
      <c r="H46" s="19"/>
      <c r="I46" s="23"/>
      <c r="J46" s="23"/>
      <c r="K46" s="23"/>
      <c r="L46" s="23"/>
      <c r="M46" s="23"/>
      <c r="N46" s="23"/>
      <c r="O46" s="23"/>
      <c r="P46" s="23"/>
      <c r="Q46" s="23"/>
      <c r="S46" s="18"/>
      <c r="U46" s="19"/>
      <c r="W46" s="20"/>
      <c r="Y46" s="19"/>
      <c r="AA46" s="45" t="str">
        <f>IF(K9="QA","C","")</f>
        <v/>
      </c>
    </row>
    <row r="47" spans="2:28" x14ac:dyDescent="0.2">
      <c r="B47" s="24"/>
      <c r="C47" s="34" t="s">
        <v>52</v>
      </c>
      <c r="D47" s="37" t="s">
        <v>53</v>
      </c>
      <c r="E47" s="38" t="s">
        <v>28</v>
      </c>
      <c r="F47" s="19"/>
      <c r="G47" s="23"/>
      <c r="H47" s="19"/>
      <c r="I47" s="23"/>
      <c r="J47" s="23"/>
      <c r="K47" s="23"/>
      <c r="L47" s="23"/>
      <c r="M47" s="23"/>
      <c r="N47" s="23"/>
      <c r="O47" s="23"/>
      <c r="P47" s="23"/>
      <c r="Q47" s="23"/>
      <c r="S47" s="18"/>
      <c r="U47" s="19"/>
      <c r="W47" s="20"/>
      <c r="Y47" s="19"/>
      <c r="AA47" s="45" t="str">
        <f>IF(K9="QA","D","")</f>
        <v/>
      </c>
    </row>
    <row r="48" spans="2:28" x14ac:dyDescent="0.2">
      <c r="B48" s="24"/>
      <c r="C48" s="34" t="s">
        <v>54</v>
      </c>
      <c r="D48" s="37" t="s">
        <v>55</v>
      </c>
      <c r="E48" s="38" t="s">
        <v>28</v>
      </c>
      <c r="F48" s="19"/>
      <c r="G48" s="23"/>
      <c r="H48" s="19"/>
      <c r="I48" s="23"/>
      <c r="J48" s="23"/>
      <c r="K48" s="23"/>
      <c r="L48" s="23"/>
      <c r="M48" s="23"/>
      <c r="N48" s="23"/>
      <c r="O48" s="23"/>
      <c r="P48" s="23"/>
      <c r="Q48" s="23"/>
      <c r="S48" s="18"/>
      <c r="U48" s="19"/>
      <c r="W48" s="20"/>
      <c r="Y48" s="19"/>
      <c r="AA48" s="45" t="str">
        <f>IF(K9="QA","E","")</f>
        <v/>
      </c>
      <c r="AB48" s="48"/>
    </row>
    <row r="49" spans="2:32" x14ac:dyDescent="0.2">
      <c r="B49" s="24"/>
      <c r="C49" s="34" t="s">
        <v>56</v>
      </c>
      <c r="D49" s="37" t="s">
        <v>57</v>
      </c>
      <c r="E49" s="38" t="s">
        <v>58</v>
      </c>
      <c r="F49" s="19"/>
      <c r="G49" s="23"/>
      <c r="H49" s="19"/>
      <c r="I49" s="23"/>
      <c r="J49" s="23"/>
      <c r="K49" s="23"/>
      <c r="L49" s="23"/>
      <c r="M49" s="23"/>
      <c r="N49" s="23"/>
      <c r="O49" s="23"/>
      <c r="P49" s="23"/>
      <c r="Q49" s="23"/>
      <c r="S49" s="18"/>
      <c r="U49" s="19"/>
      <c r="W49" s="20"/>
      <c r="Y49" s="19"/>
      <c r="AA49" s="45" t="str">
        <f>IF(K9="CM","O","")</f>
        <v/>
      </c>
      <c r="AB49" s="49"/>
      <c r="AC49" s="45"/>
      <c r="AD49" s="45"/>
      <c r="AE49" s="45"/>
      <c r="AF49" s="45"/>
    </row>
    <row r="50" spans="2:32" x14ac:dyDescent="0.2">
      <c r="B50" s="24"/>
      <c r="C50" s="34" t="s">
        <v>59</v>
      </c>
      <c r="D50" s="37" t="s">
        <v>60</v>
      </c>
      <c r="E50" s="38" t="s">
        <v>58</v>
      </c>
      <c r="F50" s="19"/>
      <c r="G50" s="23"/>
      <c r="H50" s="19"/>
      <c r="I50" s="23"/>
      <c r="J50" s="23"/>
      <c r="K50" s="23"/>
      <c r="L50" s="23"/>
      <c r="M50" s="23"/>
      <c r="N50" s="23"/>
      <c r="O50" s="23"/>
      <c r="P50" s="23"/>
      <c r="Q50" s="23"/>
      <c r="S50" s="18"/>
      <c r="U50" s="19"/>
      <c r="W50" s="20"/>
      <c r="Y50" s="19"/>
      <c r="AA50" s="45" t="str">
        <f>IF(K9="CM","P","")</f>
        <v/>
      </c>
      <c r="AB50" s="50"/>
      <c r="AC50" s="45"/>
      <c r="AD50" s="45"/>
      <c r="AE50" s="45"/>
      <c r="AF50" s="45"/>
    </row>
    <row r="51" spans="2:32" x14ac:dyDescent="0.2">
      <c r="B51" s="24"/>
      <c r="C51" s="34" t="s">
        <v>61</v>
      </c>
      <c r="D51" s="37" t="s">
        <v>62</v>
      </c>
      <c r="E51" s="38" t="s">
        <v>58</v>
      </c>
      <c r="F51" s="19"/>
      <c r="G51" s="23"/>
      <c r="H51" s="19"/>
      <c r="I51" s="23"/>
      <c r="J51" s="23"/>
      <c r="K51" s="23"/>
      <c r="L51" s="23"/>
      <c r="M51" s="23"/>
      <c r="N51" s="23"/>
      <c r="O51" s="23"/>
      <c r="P51" s="23"/>
      <c r="Q51" s="23"/>
      <c r="S51" s="18"/>
      <c r="U51" s="19"/>
      <c r="W51" s="20"/>
      <c r="Y51" s="19"/>
      <c r="AA51" s="45" t="str">
        <f>IF(K9="CM","Q","")</f>
        <v/>
      </c>
      <c r="AB51" s="50"/>
      <c r="AC51" s="45"/>
      <c r="AD51" s="45"/>
      <c r="AE51" s="45"/>
      <c r="AF51" s="45"/>
    </row>
    <row r="52" spans="2:32" ht="15" customHeight="1" x14ac:dyDescent="0.2">
      <c r="B52" s="27"/>
      <c r="C52" s="28"/>
      <c r="D52" s="27"/>
      <c r="S52" s="18"/>
      <c r="U52" s="19"/>
      <c r="W52" s="20"/>
      <c r="Y52" s="19"/>
      <c r="AA52" s="21"/>
    </row>
    <row r="53" spans="2:32" x14ac:dyDescent="0.2">
      <c r="C53" s="22" t="s">
        <v>63</v>
      </c>
      <c r="S53" s="18"/>
      <c r="U53" s="19"/>
      <c r="W53" s="20"/>
      <c r="Y53" s="19"/>
      <c r="AA53" s="21"/>
      <c r="AB53" s="51"/>
      <c r="AC53" s="51"/>
      <c r="AD53" s="51"/>
      <c r="AE53" s="51"/>
      <c r="AF53" s="51"/>
    </row>
    <row r="54" spans="2:32" x14ac:dyDescent="0.2">
      <c r="B54" s="39"/>
      <c r="C54" s="32">
        <v>1</v>
      </c>
      <c r="D54" s="20" t="s">
        <v>64</v>
      </c>
      <c r="E54" s="33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U54" s="19"/>
      <c r="W54" s="20"/>
      <c r="Y54" s="19"/>
      <c r="Z54" s="45"/>
      <c r="AA54" s="52">
        <v>1</v>
      </c>
      <c r="AB54" s="53"/>
      <c r="AC54" s="51"/>
      <c r="AD54" s="51"/>
      <c r="AE54" s="51"/>
      <c r="AF54" s="51"/>
    </row>
    <row r="55" spans="2:32" x14ac:dyDescent="0.2">
      <c r="B55" s="54"/>
      <c r="C55" s="32">
        <v>2</v>
      </c>
      <c r="D55" s="20" t="s">
        <v>65</v>
      </c>
      <c r="E55" s="55" t="s">
        <v>66</v>
      </c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U55" s="19"/>
      <c r="W55" s="20"/>
      <c r="Y55" s="19"/>
      <c r="Z55" s="45"/>
      <c r="AA55" s="52">
        <v>2</v>
      </c>
      <c r="AB55" s="53">
        <f>_xlfn.NUMBERVALUE(B55)</f>
        <v>0</v>
      </c>
      <c r="AC55" s="51"/>
      <c r="AD55" s="51"/>
      <c r="AE55" s="51"/>
      <c r="AF55" s="51"/>
    </row>
    <row r="56" spans="2:32" ht="15" customHeight="1" x14ac:dyDescent="0.2">
      <c r="B56" s="27"/>
      <c r="C56" s="28"/>
      <c r="D56" s="27"/>
      <c r="U56" s="19"/>
      <c r="W56" s="20"/>
      <c r="Y56" s="19"/>
      <c r="AA56" s="21"/>
    </row>
    <row r="57" spans="2:32" x14ac:dyDescent="0.2">
      <c r="C57" s="22" t="s">
        <v>67</v>
      </c>
      <c r="U57" s="19"/>
      <c r="W57" s="20"/>
      <c r="Y57" s="19"/>
      <c r="AA57" s="21"/>
      <c r="AB57" s="51"/>
      <c r="AC57" s="51"/>
      <c r="AD57" s="51"/>
      <c r="AE57" s="51"/>
      <c r="AF57" s="51"/>
    </row>
    <row r="58" spans="2:32" x14ac:dyDescent="0.2">
      <c r="B58" s="24"/>
      <c r="C58" s="34" t="s">
        <v>68</v>
      </c>
      <c r="D58" s="37" t="s">
        <v>69</v>
      </c>
      <c r="E58" s="36"/>
      <c r="F58" s="19"/>
      <c r="G58" s="23"/>
      <c r="H58" s="19"/>
      <c r="I58" s="23"/>
      <c r="J58" s="23"/>
      <c r="K58" s="23"/>
      <c r="L58" s="23"/>
      <c r="M58" s="23"/>
      <c r="N58" s="23"/>
      <c r="O58" s="23"/>
      <c r="P58" s="23"/>
      <c r="Q58" s="24"/>
      <c r="R58" s="34"/>
      <c r="S58" s="19"/>
      <c r="T58" s="19"/>
      <c r="U58" s="19"/>
      <c r="W58" s="20"/>
      <c r="Y58" s="19"/>
      <c r="Z58" s="45"/>
      <c r="AA58" s="21" t="s">
        <v>68</v>
      </c>
      <c r="AB58" s="53"/>
      <c r="AC58" s="51"/>
      <c r="AD58" s="51"/>
      <c r="AE58" s="51"/>
      <c r="AF58" s="51"/>
    </row>
    <row r="59" spans="2:32" x14ac:dyDescent="0.2">
      <c r="B59" s="24"/>
      <c r="C59" s="34" t="s">
        <v>70</v>
      </c>
      <c r="D59" s="37" t="s">
        <v>71</v>
      </c>
      <c r="E59" s="36"/>
      <c r="F59" s="19"/>
      <c r="G59" s="23"/>
      <c r="H59" s="19"/>
      <c r="I59" s="23"/>
      <c r="J59" s="23"/>
      <c r="K59" s="23"/>
      <c r="L59" s="23"/>
      <c r="M59" s="23"/>
      <c r="N59" s="23"/>
      <c r="O59" s="23"/>
      <c r="P59" s="23"/>
      <c r="Q59" s="24"/>
      <c r="R59" s="34"/>
      <c r="S59" s="19"/>
      <c r="T59" s="19"/>
      <c r="U59" s="19"/>
      <c r="W59" s="20"/>
      <c r="Y59" s="19"/>
      <c r="Z59" s="45"/>
      <c r="AA59" s="21" t="s">
        <v>70</v>
      </c>
      <c r="AB59" s="53"/>
      <c r="AC59" s="51"/>
      <c r="AD59" s="51"/>
      <c r="AE59" s="51"/>
      <c r="AF59" s="51"/>
    </row>
    <row r="60" spans="2:32" x14ac:dyDescent="0.2">
      <c r="B60" s="24"/>
      <c r="C60" s="34" t="s">
        <v>72</v>
      </c>
      <c r="D60" s="37" t="s">
        <v>73</v>
      </c>
      <c r="E60" s="36"/>
      <c r="F60" s="19"/>
      <c r="G60" s="23"/>
      <c r="H60" s="19"/>
      <c r="I60" s="23"/>
      <c r="J60" s="23"/>
      <c r="K60" s="23"/>
      <c r="L60" s="23"/>
      <c r="M60" s="23"/>
      <c r="N60" s="23"/>
      <c r="O60" s="23"/>
      <c r="P60" s="23"/>
      <c r="Q60" s="24"/>
      <c r="R60" s="34"/>
      <c r="S60" s="19"/>
      <c r="T60" s="19"/>
      <c r="U60" s="19"/>
      <c r="W60" s="20"/>
      <c r="Y60" s="19"/>
      <c r="Z60" s="45"/>
      <c r="AA60" s="21" t="s">
        <v>72</v>
      </c>
      <c r="AB60" s="53"/>
      <c r="AC60" s="51"/>
      <c r="AD60" s="51"/>
      <c r="AE60" s="51"/>
      <c r="AF60" s="51"/>
    </row>
    <row r="61" spans="2:32" x14ac:dyDescent="0.2">
      <c r="B61" s="24"/>
      <c r="C61" s="34" t="s">
        <v>74</v>
      </c>
      <c r="D61" s="37" t="s">
        <v>75</v>
      </c>
      <c r="E61" s="36"/>
      <c r="F61" s="19"/>
      <c r="G61" s="23"/>
      <c r="H61" s="19"/>
      <c r="I61" s="23"/>
      <c r="J61" s="23"/>
      <c r="K61" s="23"/>
      <c r="L61" s="23"/>
      <c r="M61" s="23"/>
      <c r="N61" s="23"/>
      <c r="O61" s="23"/>
      <c r="P61" s="23"/>
      <c r="Q61" s="24"/>
      <c r="R61" s="34"/>
      <c r="S61" s="19"/>
      <c r="T61" s="19"/>
      <c r="U61" s="19"/>
      <c r="W61" s="20"/>
      <c r="Y61" s="19"/>
      <c r="Z61" s="45"/>
      <c r="AA61" s="21" t="s">
        <v>74</v>
      </c>
      <c r="AB61" s="53"/>
      <c r="AC61" s="51"/>
      <c r="AD61" s="51"/>
      <c r="AE61" s="51"/>
      <c r="AF61" s="51"/>
    </row>
    <row r="62" spans="2:32" x14ac:dyDescent="0.2">
      <c r="B62" s="24"/>
      <c r="C62" s="34" t="s">
        <v>76</v>
      </c>
      <c r="D62" s="37" t="s">
        <v>77</v>
      </c>
      <c r="E62" s="36"/>
      <c r="F62" s="19"/>
      <c r="G62" s="23"/>
      <c r="H62" s="19"/>
      <c r="I62" s="23"/>
      <c r="J62" s="23"/>
      <c r="K62" s="23"/>
      <c r="L62" s="23"/>
      <c r="M62" s="23"/>
      <c r="N62" s="23"/>
      <c r="O62" s="23"/>
      <c r="P62" s="23"/>
      <c r="Q62" s="24"/>
      <c r="R62" s="34"/>
      <c r="S62" s="19"/>
      <c r="T62" s="19"/>
      <c r="U62" s="19"/>
      <c r="W62" s="20"/>
      <c r="Y62" s="19"/>
      <c r="Z62" s="45"/>
      <c r="AA62" s="21" t="s">
        <v>76</v>
      </c>
      <c r="AB62" s="53"/>
      <c r="AC62" s="51"/>
      <c r="AD62" s="51"/>
      <c r="AE62" s="51"/>
      <c r="AF62" s="51"/>
    </row>
    <row r="63" spans="2:32" x14ac:dyDescent="0.2">
      <c r="B63" s="24"/>
      <c r="C63" s="34" t="s">
        <v>35</v>
      </c>
      <c r="D63" s="37" t="s">
        <v>78</v>
      </c>
      <c r="E63" s="36"/>
      <c r="F63" s="19"/>
      <c r="G63" s="23"/>
      <c r="H63" s="19"/>
      <c r="I63" s="23"/>
      <c r="J63" s="23"/>
      <c r="K63" s="23"/>
      <c r="L63" s="23"/>
      <c r="M63" s="23"/>
      <c r="N63" s="23"/>
      <c r="O63" s="23"/>
      <c r="P63" s="23"/>
      <c r="Q63" s="24"/>
      <c r="R63" s="34"/>
      <c r="S63" s="19"/>
      <c r="T63" s="19"/>
      <c r="U63" s="19"/>
      <c r="W63" s="20"/>
      <c r="Y63" s="19"/>
      <c r="Z63" s="45"/>
      <c r="AA63" s="21" t="s">
        <v>35</v>
      </c>
      <c r="AB63" s="53"/>
      <c r="AC63" s="51"/>
      <c r="AD63" s="51"/>
      <c r="AE63" s="51"/>
      <c r="AF63" s="51"/>
    </row>
    <row r="64" spans="2:32" ht="15" customHeight="1" x14ac:dyDescent="0.2">
      <c r="B64" s="27"/>
      <c r="C64" s="28"/>
      <c r="D64" s="27"/>
      <c r="W64" s="20"/>
      <c r="Y64" s="19"/>
      <c r="Z64" s="45"/>
      <c r="AA64" s="21"/>
      <c r="AB64" s="45"/>
      <c r="AC64" s="51"/>
      <c r="AD64" s="51"/>
      <c r="AE64" s="51"/>
      <c r="AF64" s="51"/>
    </row>
    <row r="65" spans="2:29" x14ac:dyDescent="0.2">
      <c r="C65" s="22" t="s">
        <v>79</v>
      </c>
      <c r="D65" s="27"/>
      <c r="W65" s="20"/>
      <c r="Y65" s="19"/>
      <c r="Z65" s="45"/>
      <c r="AA65" s="21"/>
      <c r="AB65" s="45"/>
    </row>
    <row r="66" spans="2:29" x14ac:dyDescent="0.2">
      <c r="B66" s="39"/>
      <c r="C66" s="32" t="s">
        <v>80</v>
      </c>
      <c r="D66" s="20" t="s">
        <v>81</v>
      </c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39"/>
      <c r="U66" s="32"/>
      <c r="V66" s="20"/>
      <c r="W66" s="20"/>
      <c r="Y66" s="19"/>
      <c r="Z66" s="45"/>
      <c r="AA66" s="21" t="s">
        <v>80</v>
      </c>
      <c r="AB66" s="53"/>
      <c r="AC66" s="51"/>
    </row>
    <row r="67" spans="2:29" x14ac:dyDescent="0.2">
      <c r="B67" s="39"/>
      <c r="C67" s="32" t="s">
        <v>82</v>
      </c>
      <c r="D67" s="20" t="s">
        <v>83</v>
      </c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39"/>
      <c r="U67" s="32"/>
      <c r="V67" s="20"/>
      <c r="W67" s="20"/>
      <c r="Y67" s="19"/>
      <c r="Z67" s="45"/>
      <c r="AA67" s="21" t="s">
        <v>82</v>
      </c>
      <c r="AB67" s="53"/>
      <c r="AC67" s="51"/>
    </row>
    <row r="68" spans="2:29" x14ac:dyDescent="0.2">
      <c r="B68" s="39"/>
      <c r="C68" s="32" t="s">
        <v>84</v>
      </c>
      <c r="D68" s="20" t="s">
        <v>85</v>
      </c>
      <c r="E68" s="55" t="s">
        <v>86</v>
      </c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39"/>
      <c r="U68" s="32"/>
      <c r="V68" s="20"/>
      <c r="W68" s="20"/>
      <c r="Y68" s="19"/>
      <c r="Z68" s="45"/>
      <c r="AA68" s="21" t="s">
        <v>84</v>
      </c>
      <c r="AB68" s="53"/>
      <c r="AC68" s="51"/>
    </row>
    <row r="69" spans="2:29" x14ac:dyDescent="0.2">
      <c r="B69" s="39"/>
      <c r="C69" s="32" t="s">
        <v>35</v>
      </c>
      <c r="D69" s="20" t="s">
        <v>87</v>
      </c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39"/>
      <c r="U69" s="32"/>
      <c r="V69" s="20"/>
      <c r="W69" s="20"/>
      <c r="Y69" s="19"/>
      <c r="Z69" s="45"/>
      <c r="AA69" s="21" t="s">
        <v>35</v>
      </c>
      <c r="AB69" s="53"/>
      <c r="AC69" s="51"/>
    </row>
    <row r="70" spans="2:29" ht="15" customHeight="1" x14ac:dyDescent="0.2">
      <c r="B70" s="27"/>
      <c r="C70" s="28"/>
      <c r="D70" s="27"/>
      <c r="Y70" s="19"/>
    </row>
    <row r="71" spans="2:29" x14ac:dyDescent="0.2">
      <c r="C71" s="22" t="s">
        <v>88</v>
      </c>
      <c r="Y71" s="19"/>
    </row>
    <row r="72" spans="2:29" x14ac:dyDescent="0.2">
      <c r="B72" s="24"/>
      <c r="C72" s="34" t="s">
        <v>89</v>
      </c>
      <c r="D72" s="37" t="s">
        <v>90</v>
      </c>
      <c r="E72" s="38" t="s">
        <v>91</v>
      </c>
      <c r="F72" s="19"/>
      <c r="G72" s="23"/>
      <c r="H72" s="19"/>
      <c r="I72" s="23"/>
      <c r="J72" s="23"/>
      <c r="K72" s="23"/>
      <c r="L72" s="23"/>
      <c r="M72" s="23"/>
      <c r="N72" s="23"/>
      <c r="O72" s="23"/>
      <c r="P72" s="23"/>
      <c r="Q72" s="24"/>
      <c r="R72" s="34"/>
      <c r="S72" s="19"/>
      <c r="T72" s="19"/>
      <c r="U72" s="19"/>
      <c r="V72" s="19"/>
      <c r="W72" s="19"/>
      <c r="X72" s="19"/>
      <c r="Y72" s="19"/>
      <c r="AA72" s="45" t="s">
        <v>89</v>
      </c>
    </row>
    <row r="73" spans="2:29" x14ac:dyDescent="0.2">
      <c r="B73" s="56"/>
      <c r="C73" s="57" t="str">
        <f>2&amp;C72</f>
        <v>2T4</v>
      </c>
      <c r="D73" s="37" t="s">
        <v>92</v>
      </c>
      <c r="E73" s="38" t="s">
        <v>93</v>
      </c>
      <c r="F73" s="19"/>
      <c r="G73" s="23"/>
      <c r="H73" s="19"/>
      <c r="I73" s="23"/>
      <c r="J73" s="23"/>
      <c r="K73" s="23"/>
      <c r="L73" s="23"/>
      <c r="M73" s="23"/>
      <c r="N73" s="23"/>
      <c r="O73" s="23"/>
      <c r="P73" s="23"/>
      <c r="Q73" s="24"/>
      <c r="R73" s="34"/>
      <c r="S73" s="19"/>
      <c r="T73" s="19"/>
      <c r="U73" s="19"/>
      <c r="V73" s="19"/>
      <c r="W73" s="19"/>
      <c r="X73" s="19"/>
      <c r="Y73" s="19"/>
      <c r="AA73" s="45" t="s">
        <v>94</v>
      </c>
    </row>
    <row r="74" spans="2:29" x14ac:dyDescent="0.2">
      <c r="B74" s="56"/>
      <c r="C74" s="57" t="str">
        <f>3&amp;C72</f>
        <v>3T4</v>
      </c>
      <c r="D74" s="37" t="s">
        <v>95</v>
      </c>
      <c r="E74" s="38" t="s">
        <v>93</v>
      </c>
      <c r="F74" s="19"/>
      <c r="G74" s="23"/>
      <c r="H74" s="19"/>
      <c r="I74" s="23"/>
      <c r="J74" s="23"/>
      <c r="K74" s="23"/>
      <c r="L74" s="23"/>
      <c r="M74" s="23"/>
      <c r="N74" s="23"/>
      <c r="O74" s="23"/>
      <c r="P74" s="23"/>
      <c r="Q74" s="24"/>
      <c r="R74" s="34"/>
      <c r="S74" s="19"/>
      <c r="T74" s="19"/>
      <c r="U74" s="19"/>
      <c r="V74" s="19"/>
      <c r="W74" s="19"/>
      <c r="X74" s="19"/>
      <c r="Y74" s="19"/>
      <c r="AA74" s="45" t="s">
        <v>96</v>
      </c>
    </row>
    <row r="75" spans="2:29" x14ac:dyDescent="0.2">
      <c r="B75" s="24"/>
      <c r="C75" s="34" t="s">
        <v>6</v>
      </c>
      <c r="D75" s="37" t="s">
        <v>97</v>
      </c>
      <c r="E75" s="36"/>
      <c r="F75" s="19"/>
      <c r="G75" s="23"/>
      <c r="H75" s="19"/>
      <c r="I75" s="23"/>
      <c r="J75" s="23"/>
      <c r="K75" s="23"/>
      <c r="L75" s="23"/>
      <c r="M75" s="23"/>
      <c r="N75" s="23"/>
      <c r="O75" s="23"/>
      <c r="P75" s="23"/>
      <c r="Q75" s="24"/>
      <c r="R75" s="34"/>
      <c r="S75" s="19"/>
      <c r="T75" s="19"/>
      <c r="U75" s="19"/>
      <c r="V75" s="19"/>
      <c r="W75" s="19"/>
      <c r="X75" s="19"/>
      <c r="Y75" s="19"/>
      <c r="AA75" s="45" t="s">
        <v>6</v>
      </c>
    </row>
    <row r="98" spans="2:27" x14ac:dyDescent="0.2">
      <c r="B98" s="28"/>
      <c r="C98" s="28"/>
      <c r="D98" s="42"/>
      <c r="E98" s="58"/>
      <c r="F98" s="58"/>
      <c r="H98" s="58"/>
    </row>
    <row r="99" spans="2:27" x14ac:dyDescent="0.2">
      <c r="C99" s="22"/>
    </row>
    <row r="100" spans="2:27" ht="18" x14ac:dyDescent="0.25">
      <c r="B100" s="59" t="s">
        <v>98</v>
      </c>
      <c r="E100" s="60"/>
    </row>
    <row r="101" spans="2:27" ht="24" customHeight="1" thickBot="1" x14ac:dyDescent="0.25">
      <c r="B101" s="61" t="s">
        <v>99</v>
      </c>
      <c r="D101" s="62" t="str">
        <f>E9&amp;G9&amp;I9&amp;K9&amp;M9&amp;O9&amp;Q9&amp;S9&amp;U9&amp;W9&amp;Y9</f>
        <v/>
      </c>
      <c r="F101" s="60"/>
      <c r="H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</row>
    <row r="102" spans="2:27" ht="12.75" customHeight="1" thickBot="1" x14ac:dyDescent="0.25">
      <c r="B102" s="63" t="s">
        <v>100</v>
      </c>
      <c r="C102" s="64" t="s">
        <v>101</v>
      </c>
      <c r="D102" s="65" t="s">
        <v>102</v>
      </c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  <c r="AA102" s="67"/>
    </row>
    <row r="103" spans="2:27" ht="20.100000000000001" customHeight="1" x14ac:dyDescent="0.2">
      <c r="B103" s="68" t="s">
        <v>103</v>
      </c>
      <c r="C103" s="69">
        <f>E9</f>
        <v>0</v>
      </c>
      <c r="D103" s="70" t="e">
        <f>VLOOKUP(E9,C15:D15,2,FALSE)</f>
        <v>#N/A</v>
      </c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1"/>
      <c r="AA103" s="72"/>
    </row>
    <row r="104" spans="2:27" ht="20.100000000000001" customHeight="1" x14ac:dyDescent="0.2">
      <c r="B104" s="73" t="s">
        <v>104</v>
      </c>
      <c r="C104" s="74">
        <f>G9</f>
        <v>0</v>
      </c>
      <c r="D104" s="75" t="e">
        <f>VLOOKUP(G9,C18:D21,2,FALSE)</f>
        <v>#N/A</v>
      </c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6"/>
      <c r="AA104" s="77"/>
    </row>
    <row r="105" spans="2:27" ht="20.100000000000001" customHeight="1" x14ac:dyDescent="0.2">
      <c r="B105" s="73" t="s">
        <v>105</v>
      </c>
      <c r="C105" s="74">
        <f>I9</f>
        <v>0</v>
      </c>
      <c r="D105" s="78" t="e">
        <f>VLOOKUP(C105,C24:E25,2,FALSE)</f>
        <v>#N/A</v>
      </c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8"/>
      <c r="Z105" s="76"/>
      <c r="AA105" s="77"/>
    </row>
    <row r="106" spans="2:27" ht="20.25" customHeight="1" x14ac:dyDescent="0.2">
      <c r="B106" s="73" t="s">
        <v>106</v>
      </c>
      <c r="C106" s="74">
        <f>K9</f>
        <v>0</v>
      </c>
      <c r="D106" s="78" t="e">
        <f>VLOOKUP(K9,C28:D29,2,FALSE)</f>
        <v>#N/A</v>
      </c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79"/>
      <c r="X106" s="79"/>
      <c r="Y106" s="79"/>
      <c r="Z106" s="80"/>
      <c r="AA106" s="77"/>
    </row>
    <row r="107" spans="2:27" ht="20.100000000000001" customHeight="1" x14ac:dyDescent="0.2">
      <c r="B107" s="73" t="s">
        <v>107</v>
      </c>
      <c r="C107" s="74">
        <f>M9</f>
        <v>0</v>
      </c>
      <c r="D107" s="78" t="e">
        <f>VLOOKUP(M9,C32:D34,2,FALSE)</f>
        <v>#N/A</v>
      </c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8"/>
      <c r="Z107" s="76"/>
      <c r="AA107" s="81"/>
    </row>
    <row r="108" spans="2:27" ht="20.100000000000001" customHeight="1" x14ac:dyDescent="0.2">
      <c r="B108" s="73" t="s">
        <v>108</v>
      </c>
      <c r="C108" s="74">
        <f>O9</f>
        <v>0</v>
      </c>
      <c r="D108" s="78" t="e">
        <f>VLOOKUP(O9,C37:D43,2,FALSE)</f>
        <v>#N/A</v>
      </c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  <c r="X108" s="78"/>
      <c r="Y108" s="78"/>
      <c r="Z108" s="76"/>
      <c r="AA108" s="81"/>
    </row>
    <row r="109" spans="2:27" ht="20.100000000000001" customHeight="1" x14ac:dyDescent="0.2">
      <c r="B109" s="73" t="s">
        <v>109</v>
      </c>
      <c r="C109" s="74">
        <f>Q9</f>
        <v>0</v>
      </c>
      <c r="D109" s="78" t="e">
        <f>VLOOKUP(Q9,C46:D51,2,FALSE)</f>
        <v>#N/A</v>
      </c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  <c r="X109" s="78"/>
      <c r="Y109" s="78"/>
      <c r="Z109" s="76"/>
      <c r="AA109" s="81"/>
    </row>
    <row r="110" spans="2:27" ht="20.100000000000001" customHeight="1" x14ac:dyDescent="0.2">
      <c r="B110" s="73" t="s">
        <v>110</v>
      </c>
      <c r="C110" s="74">
        <f>S9</f>
        <v>0</v>
      </c>
      <c r="D110" s="78" t="e">
        <f>VLOOKUP(S9,C54:D55,2,FALSE)</f>
        <v>#N/A</v>
      </c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  <c r="X110" s="78"/>
      <c r="Y110" s="78"/>
      <c r="Z110" s="76"/>
      <c r="AA110" s="81"/>
    </row>
    <row r="111" spans="2:27" ht="20.100000000000001" customHeight="1" x14ac:dyDescent="0.2">
      <c r="B111" s="73" t="s">
        <v>111</v>
      </c>
      <c r="C111" s="74">
        <f>U9</f>
        <v>0</v>
      </c>
      <c r="D111" s="78" t="e">
        <f>VLOOKUP(U9,C58:D63,2,FALSE)</f>
        <v>#N/A</v>
      </c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78"/>
      <c r="W111" s="78"/>
      <c r="X111" s="78"/>
      <c r="Y111" s="78"/>
      <c r="Z111" s="76"/>
      <c r="AA111" s="81"/>
    </row>
    <row r="112" spans="2:27" ht="20.100000000000001" customHeight="1" x14ac:dyDescent="0.2">
      <c r="B112" s="73" t="s">
        <v>112</v>
      </c>
      <c r="C112" s="74">
        <f>W9</f>
        <v>0</v>
      </c>
      <c r="D112" s="78" t="e">
        <f>VLOOKUP(W9,C66:D69,2,FALSE)</f>
        <v>#N/A</v>
      </c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8"/>
      <c r="W112" s="78"/>
      <c r="X112" s="78"/>
      <c r="Y112" s="78"/>
      <c r="Z112" s="76"/>
      <c r="AA112" s="81"/>
    </row>
    <row r="113" spans="2:27" ht="20.100000000000001" customHeight="1" x14ac:dyDescent="0.2">
      <c r="B113" s="73" t="s">
        <v>113</v>
      </c>
      <c r="C113" s="74">
        <f>Y9</f>
        <v>0</v>
      </c>
      <c r="D113" s="78" t="e">
        <f>VLOOKUP(Y9,C72:D75,2,FALSE)</f>
        <v>#N/A</v>
      </c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  <c r="X113" s="78"/>
      <c r="Y113" s="78"/>
      <c r="Z113" s="76"/>
      <c r="AA113" s="81"/>
    </row>
    <row r="114" spans="2:27" ht="20.100000000000001" customHeight="1" x14ac:dyDescent="0.2">
      <c r="B114" s="73"/>
      <c r="C114" s="74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8"/>
      <c r="W114" s="78"/>
      <c r="X114" s="78"/>
      <c r="Y114" s="78"/>
      <c r="Z114" s="76"/>
      <c r="AA114" s="81"/>
    </row>
    <row r="115" spans="2:27" ht="20.100000000000001" customHeight="1" x14ac:dyDescent="0.2">
      <c r="B115" s="73"/>
      <c r="C115" s="74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6"/>
      <c r="AA115" s="81"/>
    </row>
    <row r="116" spans="2:27" ht="20.100000000000001" customHeight="1" x14ac:dyDescent="0.2">
      <c r="B116" s="73"/>
      <c r="C116" s="74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78"/>
      <c r="X116" s="78"/>
      <c r="Y116" s="78"/>
      <c r="Z116" s="76"/>
      <c r="AA116" s="81"/>
    </row>
    <row r="117" spans="2:27" ht="20.100000000000001" customHeight="1" x14ac:dyDescent="0.2">
      <c r="B117" s="73"/>
      <c r="C117" s="74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  <c r="X117" s="78"/>
      <c r="Y117" s="78"/>
      <c r="Z117" s="76"/>
      <c r="AA117" s="81"/>
    </row>
    <row r="118" spans="2:27" ht="20.100000000000001" customHeight="1" x14ac:dyDescent="0.2">
      <c r="B118" s="73"/>
      <c r="C118" s="74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8"/>
      <c r="W118" s="78"/>
      <c r="X118" s="78"/>
      <c r="Y118" s="78"/>
      <c r="Z118" s="76"/>
      <c r="AA118" s="81"/>
    </row>
    <row r="119" spans="2:27" ht="20.100000000000001" customHeight="1" thickBot="1" x14ac:dyDescent="0.25">
      <c r="B119" s="82"/>
      <c r="C119" s="83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84"/>
      <c r="U119" s="84"/>
      <c r="V119" s="84"/>
      <c r="W119" s="84"/>
      <c r="X119" s="84"/>
      <c r="Y119" s="84"/>
      <c r="Z119" s="85"/>
      <c r="AA119" s="86"/>
    </row>
    <row r="120" spans="2:27" ht="22.5" customHeight="1" x14ac:dyDescent="0.2">
      <c r="E120" s="87" t="s">
        <v>114</v>
      </c>
      <c r="AA120" s="88"/>
    </row>
    <row r="121" spans="2:27" ht="22.5" customHeight="1" x14ac:dyDescent="0.2">
      <c r="Q121" s="88"/>
      <c r="S121" s="89"/>
      <c r="W121" s="89"/>
      <c r="AA121" s="88"/>
    </row>
  </sheetData>
  <sheetProtection algorithmName="SHA-512" hashValue="45k/waz2LDkN+gSqaF37fA5XZrKnO2WBn9AaDDwkPBKIQBlQmegooBkx8FaiSoA2+QyCnSo379myfyT8itwy6Q==" saltValue="5xppYw+rKKIfyNRlMUeDtQ==" spinCount="100000" sheet="1" objects="1" scenarios="1"/>
  <mergeCells count="18">
    <mergeCell ref="D28:G28"/>
    <mergeCell ref="D29:G29"/>
    <mergeCell ref="U9:U10"/>
    <mergeCell ref="W9:W10"/>
    <mergeCell ref="Y9:Y10"/>
    <mergeCell ref="B13:D13"/>
    <mergeCell ref="G16:G17"/>
    <mergeCell ref="D24:E24"/>
    <mergeCell ref="A4:Y4"/>
    <mergeCell ref="A6:D12"/>
    <mergeCell ref="E9:E10"/>
    <mergeCell ref="G9:G10"/>
    <mergeCell ref="I9:I10"/>
    <mergeCell ref="K9:K10"/>
    <mergeCell ref="M9:M10"/>
    <mergeCell ref="O9:O10"/>
    <mergeCell ref="Q9:Q10"/>
    <mergeCell ref="S9:S10"/>
  </mergeCells>
  <dataValidations count="11">
    <dataValidation type="list" allowBlank="1" showInputMessage="1" showErrorMessage="1" errorTitle="Invalid Data" error="Please select one option from the drop down list" sqref="O9:O10" xr:uid="{0B21B834-CD08-4728-9623-98FD810D9776}">
      <formula1>$AA$37:$AA$43</formula1>
    </dataValidation>
    <dataValidation type="list" allowBlank="1" showInputMessage="1" showErrorMessage="1" errorTitle="Invalid Data" error="Please select one option from the drop down list" sqref="K9:K10" xr:uid="{7DBCEEB3-2A51-4CCD-9484-BB23B4CA3083}">
      <formula1>$AA$28:$AA$29</formula1>
    </dataValidation>
    <dataValidation type="list" allowBlank="1" showInputMessage="1" showErrorMessage="1" errorTitle="Invalid Data" error="Please select one option from the drop down list" sqref="Y9:Y10" xr:uid="{B0A4C67E-E382-4AFE-8203-3A1379FCD55D}">
      <formula1>$AA$72:$AA$75</formula1>
    </dataValidation>
    <dataValidation type="list" allowBlank="1" showInputMessage="1" showErrorMessage="1" errorTitle="Invalid Data" error="Please select one option from the drop down list" sqref="W9:W10" xr:uid="{23CDA8A2-9431-4361-B831-317F0154B9BC}">
      <formula1>$AA$66:$AA$69</formula1>
    </dataValidation>
    <dataValidation type="list" allowBlank="1" showInputMessage="1" showErrorMessage="1" errorTitle="Invalid Data" error="Please select one option from the drop down list" sqref="S9:S10" xr:uid="{B337474A-E9EB-40E9-ACA7-FDA6AD6E7982}">
      <formula1>$AA$54:$AA$55</formula1>
    </dataValidation>
    <dataValidation type="list" allowBlank="1" showInputMessage="1" showErrorMessage="1" errorTitle="Invalid Data" error="Please select one option from the drop down list" sqref="U9:U10" xr:uid="{C633DEA1-60AC-4162-A169-4415F7D105B8}">
      <formula1>$AA$58:$AA$63</formula1>
    </dataValidation>
    <dataValidation type="list" allowBlank="1" showInputMessage="1" showErrorMessage="1" errorTitle="Invalid Data" error="Please select one option from the drop down list" sqref="Q9:Q10" xr:uid="{E8449533-54D7-4D72-8819-8F2C127AE84A}">
      <formula1>$AA$46:$AA$51</formula1>
    </dataValidation>
    <dataValidation type="list" allowBlank="1" showInputMessage="1" showErrorMessage="1" errorTitle="Invalid Data" error="Please select one option from the drop down list" sqref="M9:M10" xr:uid="{C47BF88C-A3F1-489F-B339-1ECF602EB236}">
      <formula1>$AA$32:$AA$34</formula1>
    </dataValidation>
    <dataValidation type="list" allowBlank="1" showInputMessage="1" showErrorMessage="1" errorTitle="Invalid Data" error="Please select one option from the drop down list" sqref="I9:I10" xr:uid="{595A912A-3B8B-4B2C-B88B-AA8D82080DD3}">
      <formula1>$AA$24:$AA$25</formula1>
    </dataValidation>
    <dataValidation type="list" allowBlank="1" showInputMessage="1" showErrorMessage="1" errorTitle="Invalid Data" error="Please select one option from the drop down list" sqref="G9:G10" xr:uid="{3A4A591C-7A1D-47E1-84C1-EB4945EF00B5}">
      <formula1>$C$18:$C$21</formula1>
    </dataValidation>
    <dataValidation type="list" allowBlank="1" showInputMessage="1" showErrorMessage="1" errorTitle="Invalid Data" error="Please select one option from the drop down list" promptTitle="Click here to select options" prompt=" " sqref="E9:E10" xr:uid="{8A596EC0-FBAF-402A-8F7F-E0AA8ADF149E}">
      <formula1>$C$15:$C$15</formula1>
    </dataValidation>
  </dataValidations>
  <printOptions horizontalCentered="1"/>
  <pageMargins left="0.5" right="0.25" top="0.25" bottom="0.65" header="0.5" footer="0.28000000000000003"/>
  <pageSetup scale="38" orientation="portrait" horizontalDpi="1200" verticalDpi="1200" r:id="rId1"/>
  <headerFooter alignWithMargins="0">
    <oddFooter>&amp;LPage: &amp;P, &amp;D&amp;C
620 Technology Drive  ●   Ann Arbor, MI    ●    48108    ●    Ph.  734.677.6100   ●    Fax: 734.677.6105
&amp;"Arial,Bold"&amp;Uwww.dynics.com&amp;R&amp;"Impact,Regular"194U Configurator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194</vt:lpstr>
    </vt:vector>
  </TitlesOfParts>
  <Company>Dynics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Alfonso Tercero</dc:creator>
  <cp:lastModifiedBy>Alfonso Tercero</cp:lastModifiedBy>
  <dcterms:created xsi:type="dcterms:W3CDTF">2023-01-31T15:44:54Z</dcterms:created>
  <dcterms:modified xsi:type="dcterms:W3CDTF">2023-01-31T15:45:42Z</dcterms:modified>
</cp:coreProperties>
</file>