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Dynics\Distributor Price Lists\DYNICS\2019 Individual PriceLists\"/>
    </mc:Choice>
  </mc:AlternateContent>
  <xr:revisionPtr revIDLastSave="0" documentId="8_{BC73B7D3-92DE-4C4D-A65D-7E054C33B791}" xr6:coauthVersionLast="45" xr6:coauthVersionMax="45" xr10:uidLastSave="{00000000-0000-0000-0000-000000000000}"/>
  <bookViews>
    <workbookView xWindow="-120" yWindow="-120" windowWidth="29040" windowHeight="17790" xr2:uid="{FFB929FB-4522-41B2-88F1-C197890B6DDC}"/>
  </bookViews>
  <sheets>
    <sheet name="LW-DOUBLE" sheetId="1" r:id="rId1"/>
  </sheets>
  <externalReferences>
    <externalReference r:id="rId2"/>
  </externalReferences>
  <definedNames>
    <definedName name="BEZEL">#REF!</definedName>
    <definedName name="CHASSIS">#REF!</definedName>
    <definedName name="CPU">#REF!</definedName>
    <definedName name="DISPLAY">#REF!</definedName>
    <definedName name="LENS">#REF!</definedName>
    <definedName name="MEDIA">#REF!</definedName>
    <definedName name="MEMORY">#REF!</definedName>
    <definedName name="MONITORCHASSIS">#REF!</definedName>
    <definedName name="OPSYS">#REF!</definedName>
    <definedName name="OPTIONS">#REF!</definedName>
    <definedName name="PASSIVE">#REF!</definedName>
    <definedName name="POWER">#REF!</definedName>
    <definedName name="STORAGE">#REF!</definedName>
    <definedName name="SYSTEM">#REF!</definedName>
    <definedName name="TOUCHSCREEN">#REF!</definedName>
    <definedName name="VIDE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28" i="1" l="1"/>
  <c r="AG29" i="1"/>
  <c r="AG32" i="1"/>
  <c r="AG35" i="1"/>
  <c r="AG36" i="1"/>
  <c r="AG39" i="1"/>
  <c r="AG40" i="1"/>
  <c r="AG41" i="1"/>
  <c r="AG44" i="1"/>
  <c r="AG45" i="1"/>
  <c r="AG46" i="1"/>
  <c r="AG47" i="1"/>
  <c r="AG48" i="1"/>
  <c r="AG49" i="1"/>
  <c r="AH52" i="1"/>
  <c r="AG52" i="1" s="1"/>
  <c r="AI52" i="1"/>
  <c r="AJ52" i="1"/>
  <c r="AG53" i="1"/>
  <c r="AG54" i="1"/>
  <c r="AG55" i="1"/>
  <c r="AG58" i="1"/>
  <c r="AG59" i="1"/>
  <c r="AG60" i="1"/>
  <c r="AG61" i="1"/>
  <c r="AG62" i="1"/>
  <c r="AG63" i="1"/>
  <c r="AG66" i="1"/>
  <c r="AG67" i="1"/>
  <c r="D91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</calcChain>
</file>

<file path=xl/sharedStrings.xml><?xml version="1.0" encoding="utf-8"?>
<sst xmlns="http://schemas.openxmlformats.org/spreadsheetml/2006/main" count="119" uniqueCount="105">
  <si>
    <t xml:space="preserve">Please fax your order directly to your LOCAL DISTRIBUTOR or if one is not found fax it to 734.677.6105 or email it to sales@dynics.com </t>
  </si>
  <si>
    <t>ETH</t>
  </si>
  <si>
    <t>ACC2</t>
  </si>
  <si>
    <t>ACC</t>
  </si>
  <si>
    <t>DRV</t>
  </si>
  <si>
    <t>RM</t>
  </si>
  <si>
    <t>OS</t>
  </si>
  <si>
    <t>CPU</t>
  </si>
  <si>
    <t>SYS</t>
  </si>
  <si>
    <t>CHS</t>
  </si>
  <si>
    <t>PS</t>
  </si>
  <si>
    <t>PC</t>
  </si>
  <si>
    <t>DSP</t>
  </si>
  <si>
    <t>ORDER DESCRIPTION</t>
  </si>
  <si>
    <t>PART</t>
  </si>
  <si>
    <t>CODE</t>
  </si>
  <si>
    <t>Part Number:</t>
  </si>
  <si>
    <t>Your Order's Details:</t>
  </si>
  <si>
    <t>RJ45 Capped Ethernet Connector, Sealed Cover</t>
  </si>
  <si>
    <t>C</t>
  </si>
  <si>
    <t>X-Coded M12 Ethernet Connector, Sealed Cover (Up to 1Gbps Data Transfer)</t>
  </si>
  <si>
    <t>B</t>
  </si>
  <si>
    <t>D-Coded M12 Ethernet Connector, Sealed Cover (Up to 100 Mbps Data Transfer)</t>
  </si>
  <si>
    <t>A</t>
  </si>
  <si>
    <t>ETHERNET PORTS</t>
  </si>
  <si>
    <t>No Soundbar Selected</t>
  </si>
  <si>
    <t>X</t>
  </si>
  <si>
    <t>2x Industrial speaker system: 5.16"H x 22.34"W x 3.09"D with a weight of 8lbs. 2 Speakers, 2 channels per unit. Up to 105dB Maximum Output, 15 Watts typical and 32 Watts peak, directly connects to monitor, -30 to +30 degrees tilting angle.</t>
  </si>
  <si>
    <t>S</t>
  </si>
  <si>
    <t>SPEAKER SYSTEM</t>
  </si>
  <si>
    <t>No Wi-Fi Selected</t>
  </si>
  <si>
    <t>2.4/5 GHz Wireless 802.11 a/g/n</t>
  </si>
  <si>
    <t>W</t>
  </si>
  <si>
    <t>ACCESSORY</t>
  </si>
  <si>
    <t>No Internal Drive</t>
  </si>
  <si>
    <t>XX</t>
  </si>
  <si>
    <t>1.92 TB 2.5" Solid-State Flash Drive SATA</t>
  </si>
  <si>
    <t>EM</t>
  </si>
  <si>
    <t>960.0 GB 2.5" Solid-State Flash Drive SATA</t>
  </si>
  <si>
    <t>EL</t>
  </si>
  <si>
    <t>480.0 GB 2.5" Solid-State Flash Drive SATA</t>
  </si>
  <si>
    <t>EK</t>
  </si>
  <si>
    <t>240.0 GB 2.5" Solid-State Flash Drive SATA</t>
  </si>
  <si>
    <t>EB</t>
  </si>
  <si>
    <t>1 TB 2.5" Hard Drive SATA</t>
  </si>
  <si>
    <t>N5</t>
  </si>
  <si>
    <t>INTERNAL DRIVE</t>
  </si>
  <si>
    <r>
      <t>Only available with</t>
    </r>
    <r>
      <rPr>
        <b/>
        <i/>
        <sz val="8"/>
        <rFont val="Tahoma"/>
        <family val="2"/>
      </rPr>
      <t xml:space="preserve"> VC</t>
    </r>
    <r>
      <rPr>
        <i/>
        <sz val="8"/>
        <rFont val="Tahoma"/>
        <family val="2"/>
      </rPr>
      <t xml:space="preserve"> system</t>
    </r>
  </si>
  <si>
    <t>16.0 GB RAM DDR4</t>
  </si>
  <si>
    <t>8.0 GB RAM DDR4</t>
  </si>
  <si>
    <r>
      <t>Only available with</t>
    </r>
    <r>
      <rPr>
        <b/>
        <i/>
        <sz val="8"/>
        <rFont val="Tahoma"/>
        <family val="2"/>
      </rPr>
      <t xml:space="preserve"> JD</t>
    </r>
    <r>
      <rPr>
        <i/>
        <sz val="8"/>
        <rFont val="Tahoma"/>
        <family val="2"/>
      </rPr>
      <t xml:space="preserve"> system</t>
    </r>
  </si>
  <si>
    <t>8.0 GB RAM DDR3</t>
  </si>
  <si>
    <t>T</t>
  </si>
  <si>
    <r>
      <t>Only available with</t>
    </r>
    <r>
      <rPr>
        <b/>
        <i/>
        <sz val="8"/>
        <rFont val="Tahoma"/>
        <family val="2"/>
      </rPr>
      <t xml:space="preserve"> JD</t>
    </r>
    <r>
      <rPr>
        <i/>
        <sz val="8"/>
        <rFont val="Tahoma"/>
        <family val="2"/>
      </rPr>
      <t xml:space="preserve"> system and not available for </t>
    </r>
    <r>
      <rPr>
        <b/>
        <i/>
        <sz val="8"/>
        <rFont val="Tahoma"/>
        <family val="2"/>
      </rPr>
      <t>W10 or E19</t>
    </r>
    <r>
      <rPr>
        <i/>
        <sz val="8"/>
        <rFont val="Tahoma"/>
        <family val="2"/>
      </rPr>
      <t xml:space="preserve"> OS</t>
    </r>
  </si>
  <si>
    <t>4.0 GB RAM DDR3</t>
  </si>
  <si>
    <t>MEMORY</t>
  </si>
  <si>
    <t>Windows 10 Enterprise 64-bit Version (IOT LTSC 2019)</t>
  </si>
  <si>
    <t>E19</t>
  </si>
  <si>
    <t>Windows 10 Pro 64-bit Version</t>
  </si>
  <si>
    <t>W10</t>
  </si>
  <si>
    <t>Windows 7 Embedded Standard - 64-bit Version</t>
  </si>
  <si>
    <t>E76</t>
  </si>
  <si>
    <t>Windows 7 Pro 64-bit Version</t>
  </si>
  <si>
    <t>W76</t>
  </si>
  <si>
    <t>Linux Ubuntu</t>
  </si>
  <si>
    <t>LUB</t>
  </si>
  <si>
    <t>No Operating System</t>
  </si>
  <si>
    <t>OPERATING SYSTEM</t>
  </si>
  <si>
    <t>Braswell Quad Core Celeron N3160, up to 2.24 GHz, 2MB Cache</t>
  </si>
  <si>
    <t>1A</t>
  </si>
  <si>
    <t>6th Gen Dual Core i7-6600U, up to 3.4 GHz, 4MB Cache</t>
  </si>
  <si>
    <t>T6</t>
  </si>
  <si>
    <t>6th Gen Dual Core i5-6300U, up to 3.0 GHz, 3MB Cache</t>
  </si>
  <si>
    <t>T5</t>
  </si>
  <si>
    <t>CPU CONFIGURATION</t>
  </si>
  <si>
    <t>6th Gen Intel Skylake-U Chasis I/O: 2x DVI-D, 2x USB 2.0, 2x Ethernet Ports</t>
  </si>
  <si>
    <t>VC</t>
  </si>
  <si>
    <t>3.5" Braswell: 2x DVI-D, 2x USB 2.0, 2x Ethernet Ports</t>
  </si>
  <si>
    <t>JD</t>
  </si>
  <si>
    <t>SYSTEM COMPONENT CONFIGURATION</t>
  </si>
  <si>
    <t>IP65 Sealed, Fanless Industrial Computer, Heat Sink, Graphite Gray and Black Powder Coat Finish, Panel Mounted</t>
  </si>
  <si>
    <t>CHASSIS</t>
  </si>
  <si>
    <t>Only for 75"</t>
  </si>
  <si>
    <t xml:space="preserve">Industrial Video Controller: 9-Hole Grommet Entry, DisplayPort Input and Power Entry. 10 Ft Cable Included DisplayPort Male to DisplayPort Male </t>
  </si>
  <si>
    <t>K</t>
  </si>
  <si>
    <t>Only for 42" and 55"</t>
  </si>
  <si>
    <t xml:space="preserve">Industrial Video Controller: 9-Hole Grommet Entry, DVI-I Input and Power Entry. 10 Ft Cable Included DVI Male to DVI Male </t>
  </si>
  <si>
    <t>I</t>
  </si>
  <si>
    <t>External IPS550 Power Supply: 3-Pin Industrial 100~240 VAC Power Entry - 3-Pin Mini Power Cable Included</t>
  </si>
  <si>
    <t>POWER SUPPLY</t>
  </si>
  <si>
    <t>2x PCs and 2x Displays Configuration</t>
  </si>
  <si>
    <t>2</t>
  </si>
  <si>
    <t>1x PC and 2x Displays Configuration</t>
  </si>
  <si>
    <t>1</t>
  </si>
  <si>
    <t>2x Displays Configuration (No PC Included)</t>
  </si>
  <si>
    <t>0</t>
  </si>
  <si>
    <t>75" Sealed Back-To-Back Enclosure, Industrial 16:9 Ratio, LED Display 1920x1080 Full HD Max Res, Rugged Modular Steel &amp; Extruded Aluminum, Drip-Proof Design, B2B "V" Box, Welded hangers For Ceiling Mount, Polycarbonate Lens</t>
  </si>
  <si>
    <t>LW75B</t>
  </si>
  <si>
    <t>55" Sealed Back-To-Back Enclosure, Industrial 16:9 Ratio, LED Display 1920x1080 Full HD Max Res, Rugged Modular Steel &amp; Extruded Aluminum, Drip-Proof Design, B2B "V" Box, Welded hangers For Ceiling Mount, Polycarbonate Lens</t>
  </si>
  <si>
    <t>LW55B</t>
  </si>
  <si>
    <t>42" Sealed Back-To-Back Enclosure, Industrial 16:9 Ratio, LED Display 1920x1080 Full HD Max Res, Rugged Modular Steel &amp; Extruded Aluminum, Drip-Proof Design, B2B "V" Box, Welded hangers For Ceiling Mount, Polycarbonate Lens</t>
  </si>
  <si>
    <t>LW42B</t>
  </si>
  <si>
    <t>DISPLAY</t>
  </si>
  <si>
    <t>Work your part number from left to right always ==&gt;</t>
  </si>
  <si>
    <t>Price List Effective 11/01/2019 Rev. 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</si>
</sst>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&quot;$&quot;#,##0"/>
    <numFmt numFmtId="166" formatCode="[$$-409]#,##0_);\([$$-409]#,##0\)"/>
    <numFmt numFmtId="167" formatCode="_-&quot;$&quot;* #,##0_-;\-&quot;$&quot;* #,##0_-;_-&quot;$&quot;* &quot;-&quot;??_-;_-@_-"/>
  </numFmts>
  <fonts count="17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color indexed="56"/>
      <name val="Tahoma"/>
      <family val="2"/>
    </font>
    <font>
      <b/>
      <sz val="10"/>
      <color rgb="FFFF0000"/>
      <name val="Tahoma"/>
      <family val="2"/>
    </font>
    <font>
      <b/>
      <sz val="14"/>
      <color indexed="56"/>
      <name val="Tahoma"/>
      <family val="2"/>
    </font>
    <font>
      <sz val="8"/>
      <name val="Tahoma"/>
      <family val="2"/>
    </font>
    <font>
      <sz val="10"/>
      <color theme="0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sz val="12"/>
      <color theme="1"/>
      <name val="Times New Roman"/>
      <family val="2"/>
    </font>
    <font>
      <sz val="12"/>
      <color indexed="18"/>
      <name val="Tahoma"/>
      <family val="2"/>
    </font>
    <font>
      <sz val="11"/>
      <color indexed="18"/>
      <name val="Tahoma"/>
      <family val="2"/>
    </font>
    <font>
      <b/>
      <sz val="14"/>
      <name val="Tahoma"/>
      <family val="2"/>
    </font>
    <font>
      <sz val="10"/>
      <color theme="0" tint="-0.499984740745262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/>
  </cellStyleXfs>
  <cellXfs count="76">
    <xf numFmtId="0" fontId="0" fillId="0" borderId="0" xfId="0"/>
    <xf numFmtId="0" fontId="2" fillId="0" borderId="0" xfId="3" applyFont="1"/>
    <xf numFmtId="0" fontId="3" fillId="0" borderId="0" xfId="3" applyFont="1" applyAlignment="1">
      <alignment horizontal="right" vertical="center"/>
    </xf>
    <xf numFmtId="0" fontId="3" fillId="0" borderId="0" xfId="3" applyFont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0" fontId="2" fillId="0" borderId="2" xfId="3" applyFont="1" applyBorder="1" applyAlignment="1">
      <alignment vertical="center"/>
    </xf>
    <xf numFmtId="49" fontId="2" fillId="0" borderId="3" xfId="3" applyNumberFormat="1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right" vertical="center"/>
    </xf>
    <xf numFmtId="0" fontId="2" fillId="0" borderId="6" xfId="3" applyFont="1" applyBorder="1" applyAlignment="1">
      <alignment vertical="center"/>
    </xf>
    <xf numFmtId="49" fontId="2" fillId="0" borderId="7" xfId="3" applyNumberFormat="1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165" fontId="2" fillId="0" borderId="9" xfId="1" applyNumberFormat="1" applyFont="1" applyBorder="1" applyAlignment="1">
      <alignment horizontal="right" vertical="center"/>
    </xf>
    <xf numFmtId="0" fontId="2" fillId="0" borderId="10" xfId="3" applyFont="1" applyBorder="1" applyAlignment="1">
      <alignment vertical="center"/>
    </xf>
    <xf numFmtId="49" fontId="4" fillId="0" borderId="0" xfId="3" applyNumberFormat="1" applyFont="1" applyAlignment="1">
      <alignment horizontal="left" vertical="center"/>
    </xf>
    <xf numFmtId="165" fontId="2" fillId="0" borderId="11" xfId="1" applyNumberFormat="1" applyFont="1" applyBorder="1" applyAlignment="1">
      <alignment horizontal="right" vertical="center"/>
    </xf>
    <xf numFmtId="0" fontId="2" fillId="0" borderId="12" xfId="3" applyFont="1" applyBorder="1" applyAlignment="1">
      <alignment vertical="center"/>
    </xf>
    <xf numFmtId="0" fontId="2" fillId="0" borderId="13" xfId="3" applyFont="1" applyBorder="1" applyAlignment="1">
      <alignment vertical="center"/>
    </xf>
    <xf numFmtId="0" fontId="2" fillId="0" borderId="14" xfId="3" applyFont="1" applyBorder="1" applyAlignment="1">
      <alignment vertical="center"/>
    </xf>
    <xf numFmtId="49" fontId="2" fillId="0" borderId="15" xfId="3" applyNumberFormat="1" applyFont="1" applyBorder="1" applyAlignment="1">
      <alignment horizontal="center" vertical="center"/>
    </xf>
    <xf numFmtId="0" fontId="5" fillId="3" borderId="16" xfId="3" applyFont="1" applyFill="1" applyBorder="1" applyAlignment="1">
      <alignment horizontal="center" vertical="center"/>
    </xf>
    <xf numFmtId="0" fontId="2" fillId="3" borderId="17" xfId="3" applyFont="1" applyFill="1" applyBorder="1"/>
    <xf numFmtId="0" fontId="5" fillId="3" borderId="18" xfId="3" applyFont="1" applyFill="1" applyBorder="1" applyAlignment="1">
      <alignment vertical="center"/>
    </xf>
    <xf numFmtId="0" fontId="5" fillId="3" borderId="18" xfId="3" applyFont="1" applyFill="1" applyBorder="1" applyAlignment="1">
      <alignment horizontal="center" vertical="center"/>
    </xf>
    <xf numFmtId="0" fontId="5" fillId="3" borderId="19" xfId="3" applyFont="1" applyFill="1" applyBorder="1" applyAlignment="1">
      <alignment horizontal="center" vertical="center"/>
    </xf>
    <xf numFmtId="0" fontId="6" fillId="0" borderId="0" xfId="3" applyFont="1" applyAlignment="1">
      <alignment horizontal="right" vertical="center"/>
    </xf>
    <xf numFmtId="0" fontId="3" fillId="0" borderId="0" xfId="3" applyFont="1" applyAlignment="1">
      <alignment horizontal="left" vertical="center"/>
    </xf>
    <xf numFmtId="0" fontId="4" fillId="0" borderId="0" xfId="3" applyFont="1" applyAlignment="1">
      <alignment horizontal="left" vertical="center"/>
    </xf>
    <xf numFmtId="0" fontId="7" fillId="0" borderId="0" xfId="3" applyFont="1"/>
    <xf numFmtId="166" fontId="8" fillId="4" borderId="0" xfId="3" applyNumberFormat="1" applyFont="1" applyFill="1"/>
    <xf numFmtId="167" fontId="2" fillId="4" borderId="0" xfId="1" applyNumberFormat="1" applyFont="1" applyFill="1" applyAlignment="1">
      <alignment vertical="center"/>
    </xf>
    <xf numFmtId="167" fontId="2" fillId="4" borderId="0" xfId="1" applyNumberFormat="1" applyFont="1" applyFill="1" applyAlignment="1">
      <alignment horizontal="left" vertical="center"/>
    </xf>
    <xf numFmtId="167" fontId="2" fillId="4" borderId="0" xfId="1" applyNumberFormat="1" applyFont="1" applyFill="1" applyAlignment="1">
      <alignment horizontal="center" vertical="center"/>
    </xf>
    <xf numFmtId="167" fontId="2" fillId="4" borderId="0" xfId="1" applyNumberFormat="1" applyFont="1" applyFill="1" applyAlignment="1">
      <alignment horizontal="right" vertical="center"/>
    </xf>
    <xf numFmtId="0" fontId="3" fillId="0" borderId="0" xfId="0" applyFont="1" applyAlignment="1">
      <alignment horizontal="left"/>
    </xf>
    <xf numFmtId="0" fontId="2" fillId="3" borderId="0" xfId="0" applyFont="1" applyFill="1"/>
    <xf numFmtId="167" fontId="2" fillId="3" borderId="0" xfId="1" applyNumberFormat="1" applyFont="1" applyFill="1" applyAlignment="1">
      <alignment horizontal="center" vertical="center"/>
    </xf>
    <xf numFmtId="167" fontId="2" fillId="3" borderId="0" xfId="1" applyNumberFormat="1" applyFont="1" applyFill="1" applyAlignment="1">
      <alignment horizontal="right" vertical="center"/>
    </xf>
    <xf numFmtId="167" fontId="2" fillId="3" borderId="0" xfId="1" applyNumberFormat="1" applyFont="1" applyFill="1" applyAlignment="1">
      <alignment horizontal="left" vertical="center"/>
    </xf>
    <xf numFmtId="167" fontId="2" fillId="3" borderId="0" xfId="1" applyNumberFormat="1" applyFont="1" applyFill="1" applyAlignment="1">
      <alignment horizontal="left" wrapText="1"/>
    </xf>
    <xf numFmtId="0" fontId="2" fillId="3" borderId="0" xfId="3" applyFont="1" applyFill="1"/>
    <xf numFmtId="0" fontId="2" fillId="0" borderId="0" xfId="0" applyFont="1"/>
    <xf numFmtId="0" fontId="9" fillId="0" borderId="0" xfId="3" applyFont="1"/>
    <xf numFmtId="167" fontId="2" fillId="4" borderId="0" xfId="1" applyNumberFormat="1" applyFont="1" applyFill="1" applyAlignment="1">
      <alignment horizontal="left" vertical="center" wrapText="1"/>
    </xf>
    <xf numFmtId="167" fontId="2" fillId="4" borderId="0" xfId="1" applyNumberFormat="1" applyFont="1" applyFill="1" applyAlignment="1">
      <alignment horizontal="left" vertical="center" wrapText="1"/>
    </xf>
    <xf numFmtId="0" fontId="3" fillId="0" borderId="0" xfId="3" applyFont="1" applyAlignment="1">
      <alignment horizontal="left"/>
    </xf>
    <xf numFmtId="167" fontId="2" fillId="3" borderId="0" xfId="1" applyNumberFormat="1" applyFont="1" applyFill="1" applyAlignment="1">
      <alignment horizontal="center"/>
    </xf>
    <xf numFmtId="167" fontId="2" fillId="3" borderId="0" xfId="1" applyNumberFormat="1" applyFont="1" applyFill="1" applyAlignment="1">
      <alignment horizontal="right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Alignment="1">
      <alignment horizontal="center" vertical="center"/>
    </xf>
    <xf numFmtId="0" fontId="10" fillId="4" borderId="0" xfId="0" applyFont="1" applyFill="1"/>
    <xf numFmtId="0" fontId="9" fillId="0" borderId="0" xfId="0" applyFont="1"/>
    <xf numFmtId="0" fontId="10" fillId="3" borderId="0" xfId="0" applyFont="1" applyFill="1"/>
    <xf numFmtId="167" fontId="2" fillId="0" borderId="0" xfId="1" applyNumberFormat="1" applyFont="1" applyAlignment="1">
      <alignment horizontal="left" vertical="center"/>
    </xf>
    <xf numFmtId="0" fontId="2" fillId="4" borderId="0" xfId="3" applyFont="1" applyFill="1"/>
    <xf numFmtId="0" fontId="10" fillId="4" borderId="0" xfId="3" applyFont="1" applyFill="1"/>
    <xf numFmtId="167" fontId="2" fillId="3" borderId="0" xfId="1" applyNumberFormat="1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horizontal="left" vertical="center" wrapText="1"/>
    </xf>
    <xf numFmtId="0" fontId="11" fillId="4" borderId="0" xfId="0" applyFont="1" applyFill="1" applyAlignment="1">
      <alignment vertical="center"/>
    </xf>
    <xf numFmtId="167" fontId="2" fillId="3" borderId="0" xfId="1" applyNumberFormat="1" applyFont="1" applyFill="1" applyAlignment="1">
      <alignment vertical="center"/>
    </xf>
    <xf numFmtId="0" fontId="10" fillId="3" borderId="0" xfId="3" applyFont="1" applyFill="1"/>
    <xf numFmtId="167" fontId="2" fillId="3" borderId="0" xfId="1" quotePrefix="1" applyNumberFormat="1" applyFont="1" applyFill="1" applyAlignment="1">
      <alignment horizontal="center" vertical="center"/>
    </xf>
    <xf numFmtId="0" fontId="2" fillId="0" borderId="0" xfId="3" applyFont="1" applyAlignment="1">
      <alignment horizontal="right"/>
    </xf>
    <xf numFmtId="166" fontId="8" fillId="3" borderId="0" xfId="3" applyNumberFormat="1" applyFont="1" applyFill="1"/>
    <xf numFmtId="0" fontId="3" fillId="0" borderId="0" xfId="3" applyFont="1" applyAlignment="1">
      <alignment horizontal="center" vertical="center"/>
    </xf>
    <xf numFmtId="0" fontId="2" fillId="0" borderId="0" xfId="3" applyFont="1" applyAlignment="1">
      <alignment horizontal="center"/>
    </xf>
    <xf numFmtId="166" fontId="8" fillId="4" borderId="0" xfId="3" applyNumberFormat="1" applyFont="1" applyFill="1" applyAlignment="1">
      <alignment horizontal="center"/>
    </xf>
    <xf numFmtId="0" fontId="2" fillId="0" borderId="0" xfId="3" applyFont="1" applyAlignment="1">
      <alignment horizontal="center"/>
    </xf>
    <xf numFmtId="49" fontId="13" fillId="4" borderId="0" xfId="2" applyNumberFormat="1" applyFont="1" applyFill="1" applyAlignment="1" applyProtection="1">
      <alignment horizontal="center" vertical="center" wrapText="1"/>
      <protection locked="0"/>
    </xf>
    <xf numFmtId="49" fontId="14" fillId="3" borderId="0" xfId="2" applyNumberFormat="1" applyFont="1" applyFill="1" applyAlignment="1" applyProtection="1">
      <alignment horizontal="center" vertical="center" wrapText="1"/>
      <protection locked="0"/>
    </xf>
    <xf numFmtId="0" fontId="15" fillId="0" borderId="0" xfId="3" applyFont="1" applyAlignment="1">
      <alignment vertical="center"/>
    </xf>
    <xf numFmtId="0" fontId="16" fillId="0" borderId="0" xfId="0" applyFont="1" applyAlignment="1">
      <alignment vertical="center"/>
    </xf>
    <xf numFmtId="0" fontId="2" fillId="5" borderId="0" xfId="3" applyFont="1" applyFill="1" applyAlignment="1">
      <alignment horizontal="center"/>
    </xf>
    <xf numFmtId="0" fontId="2" fillId="5" borderId="0" xfId="3" applyFont="1" applyFill="1" applyAlignment="1">
      <alignment horizontal="center"/>
    </xf>
    <xf numFmtId="0" fontId="8" fillId="0" borderId="0" xfId="3" applyFont="1" applyAlignment="1">
      <alignment horizontal="right"/>
    </xf>
    <xf numFmtId="0" fontId="15" fillId="0" borderId="0" xfId="0" applyFont="1" applyAlignment="1">
      <alignment horizontal="center" vertical="center"/>
    </xf>
  </cellXfs>
  <cellStyles count="4">
    <cellStyle name="20% - Accent1" xfId="2" builtinId="30"/>
    <cellStyle name="Currency" xfId="1" builtinId="4"/>
    <cellStyle name="Normal" xfId="0" builtinId="0"/>
    <cellStyle name="Normal 2" xfId="3" xr:uid="{C861A279-A368-45B8-8C3D-5B6A1CC98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dynics.net/documents/LW.pdf" TargetMode="External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19050</xdr:rowOff>
    </xdr:from>
    <xdr:to>
      <xdr:col>3</xdr:col>
      <xdr:colOff>3882043</xdr:colOff>
      <xdr:row>12</xdr:row>
      <xdr:rowOff>11430</xdr:rowOff>
    </xdr:to>
    <xdr:sp macro="" textlink="">
      <xdr:nvSpPr>
        <xdr:cNvPr id="2" name="Text Box 115">
          <a:extLst>
            <a:ext uri="{FF2B5EF4-FFF2-40B4-BE49-F238E27FC236}">
              <a16:creationId xmlns:a16="http://schemas.microsoft.com/office/drawing/2014/main" id="{EDDCD435-9139-4AAB-BD9D-BB30A4384095}"/>
            </a:ext>
          </a:extLst>
        </xdr:cNvPr>
        <xdr:cNvSpPr txBox="1">
          <a:spLocks noChangeArrowheads="1"/>
        </xdr:cNvSpPr>
      </xdr:nvSpPr>
      <xdr:spPr bwMode="auto">
        <a:xfrm>
          <a:off x="619125" y="828675"/>
          <a:ext cx="1815118" cy="1125855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algn="ctr" rtl="0">
            <a:defRPr sz="1000"/>
          </a:pPr>
          <a:r>
            <a:rPr lang="en-US" sz="36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LW</a:t>
          </a:r>
          <a:r>
            <a:rPr lang="en-US" sz="36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 B2B</a:t>
          </a:r>
          <a:endParaRPr lang="en-US" sz="36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  <a:p>
          <a:pPr algn="ctr" rtl="0">
            <a:defRPr sz="1000"/>
          </a:pPr>
          <a:r>
            <a:rPr lang="en-US" sz="1200" b="0" i="0" strike="noStrike">
              <a:solidFill>
                <a:schemeClr val="tx2">
                  <a:lumMod val="75000"/>
                </a:schemeClr>
              </a:solidFill>
              <a:latin typeface="Impact"/>
            </a:rPr>
            <a:t>Ind</a:t>
          </a:r>
          <a:r>
            <a:rPr lang="en-US" sz="1200" b="0" i="0" strike="noStrike" baseline="0">
              <a:solidFill>
                <a:schemeClr val="tx2">
                  <a:lumMod val="75000"/>
                </a:schemeClr>
              </a:solidFill>
              <a:latin typeface="Impact"/>
            </a:rPr>
            <a:t>ustrial Sealed Enclosure with XiS PC</a:t>
          </a:r>
          <a:endParaRPr lang="en-US" sz="1200" b="0" i="0" strike="noStrike">
            <a:solidFill>
              <a:schemeClr val="tx2">
                <a:lumMod val="75000"/>
              </a:schemeClr>
            </a:solidFill>
            <a:latin typeface="Impact"/>
          </a:endParaRPr>
        </a:p>
      </xdr:txBody>
    </xdr:sp>
    <xdr:clientData/>
  </xdr:twoCellAnchor>
  <xdr:twoCellAnchor>
    <xdr:from>
      <xdr:col>4</xdr:col>
      <xdr:colOff>44053</xdr:colOff>
      <xdr:row>5</xdr:row>
      <xdr:rowOff>59531</xdr:rowOff>
    </xdr:from>
    <xdr:to>
      <xdr:col>6</xdr:col>
      <xdr:colOff>428625</xdr:colOff>
      <xdr:row>6</xdr:row>
      <xdr:rowOff>221456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ABDFFFC-999A-454A-ADF4-9FA50AC4F803}"/>
            </a:ext>
          </a:extLst>
        </xdr:cNvPr>
        <xdr:cNvSpPr txBox="1">
          <a:spLocks noChangeArrowheads="1"/>
        </xdr:cNvSpPr>
      </xdr:nvSpPr>
      <xdr:spPr bwMode="auto">
        <a:xfrm>
          <a:off x="2482453" y="869156"/>
          <a:ext cx="160377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DSP</a:t>
          </a:r>
        </a:p>
      </xdr:txBody>
    </xdr:sp>
    <xdr:clientData/>
  </xdr:twoCellAnchor>
  <xdr:twoCellAnchor>
    <xdr:from>
      <xdr:col>10</xdr:col>
      <xdr:colOff>44053</xdr:colOff>
      <xdr:row>5</xdr:row>
      <xdr:rowOff>59531</xdr:rowOff>
    </xdr:from>
    <xdr:to>
      <xdr:col>10</xdr:col>
      <xdr:colOff>381495</xdr:colOff>
      <xdr:row>6</xdr:row>
      <xdr:rowOff>221456</xdr:rowOff>
    </xdr:to>
    <xdr:sp macro="" textlink="">
      <xdr:nvSpPr>
        <xdr:cNvPr id="4" name="Text Box 88">
          <a:extLst>
            <a:ext uri="{FF2B5EF4-FFF2-40B4-BE49-F238E27FC236}">
              <a16:creationId xmlns:a16="http://schemas.microsoft.com/office/drawing/2014/main" id="{DBFF23B3-FF30-4627-B3FE-D237F1F26431}"/>
            </a:ext>
          </a:extLst>
        </xdr:cNvPr>
        <xdr:cNvSpPr txBox="1">
          <a:spLocks noChangeArrowheads="1"/>
        </xdr:cNvSpPr>
      </xdr:nvSpPr>
      <xdr:spPr bwMode="auto">
        <a:xfrm>
          <a:off x="6140053" y="869156"/>
          <a:ext cx="33744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64008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PS</a:t>
          </a:r>
        </a:p>
      </xdr:txBody>
    </xdr:sp>
    <xdr:clientData/>
  </xdr:twoCellAnchor>
  <xdr:oneCellAnchor>
    <xdr:from>
      <xdr:col>1</xdr:col>
      <xdr:colOff>1904</xdr:colOff>
      <xdr:row>4</xdr:row>
      <xdr:rowOff>0</xdr:rowOff>
    </xdr:from>
    <xdr:ext cx="2214533" cy="278089"/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2D196F3-EB5E-4E16-868C-EAE284181DD1}"/>
            </a:ext>
          </a:extLst>
        </xdr:cNvPr>
        <xdr:cNvSpPr/>
      </xdr:nvSpPr>
      <xdr:spPr>
        <a:xfrm>
          <a:off x="611504" y="647700"/>
          <a:ext cx="2214533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Build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What You </a:t>
          </a:r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Want</a:t>
          </a:r>
          <a:r>
            <a:rPr lang="en-US" sz="1200" b="1" cap="none" spc="0" baseline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 ...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oneCellAnchor>
    <xdr:from>
      <xdr:col>3</xdr:col>
      <xdr:colOff>1651635</xdr:colOff>
      <xdr:row>12</xdr:row>
      <xdr:rowOff>66675</xdr:rowOff>
    </xdr:from>
    <xdr:ext cx="2225606" cy="278089"/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50BAB350-A674-438F-B65D-2011124046CA}"/>
            </a:ext>
          </a:extLst>
        </xdr:cNvPr>
        <xdr:cNvSpPr/>
      </xdr:nvSpPr>
      <xdr:spPr>
        <a:xfrm>
          <a:off x="2442210" y="2009775"/>
          <a:ext cx="2225606" cy="27808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r"/>
          <a:r>
            <a:rPr lang="en-US" sz="1200" b="1" cap="none" spc="0">
              <a:ln w="10541" cmpd="sng">
                <a:noFill/>
                <a:prstDash val="solid"/>
              </a:ln>
              <a:solidFill>
                <a:schemeClr val="tx2">
                  <a:lumMod val="75000"/>
                </a:schemeClr>
              </a:solidFill>
              <a:effectLst/>
              <a:latin typeface="Tahoma" pitchFamily="34" charset="0"/>
              <a:cs typeface="Tahoma" pitchFamily="34" charset="0"/>
            </a:rPr>
            <a:t>... Get What You Need</a:t>
          </a:r>
          <a:endParaRPr lang="en-US" sz="12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solidFill>
              <a:schemeClr val="tx2">
                <a:lumMod val="75000"/>
              </a:schemeClr>
            </a:solidFill>
            <a:effectLst/>
            <a:latin typeface="Tahoma" pitchFamily="34" charset="0"/>
            <a:cs typeface="Tahoma" pitchFamily="34" charset="0"/>
          </a:endParaRPr>
        </a:p>
      </xdr:txBody>
    </xdr:sp>
    <xdr:clientData/>
  </xdr:oneCellAnchor>
  <xdr:twoCellAnchor>
    <xdr:from>
      <xdr:col>12</xdr:col>
      <xdr:colOff>44053</xdr:colOff>
      <xdr:row>5</xdr:row>
      <xdr:rowOff>59531</xdr:rowOff>
    </xdr:from>
    <xdr:to>
      <xdr:col>12</xdr:col>
      <xdr:colOff>381495</xdr:colOff>
      <xdr:row>6</xdr:row>
      <xdr:rowOff>221456</xdr:rowOff>
    </xdr:to>
    <xdr:sp macro="" textlink="">
      <xdr:nvSpPr>
        <xdr:cNvPr id="7" name="Text Box 88">
          <a:extLst>
            <a:ext uri="{FF2B5EF4-FFF2-40B4-BE49-F238E27FC236}">
              <a16:creationId xmlns:a16="http://schemas.microsoft.com/office/drawing/2014/main" id="{C7FEC24E-96CA-41BB-AE0A-A0254E7882B0}"/>
            </a:ext>
          </a:extLst>
        </xdr:cNvPr>
        <xdr:cNvSpPr txBox="1">
          <a:spLocks noChangeArrowheads="1"/>
        </xdr:cNvSpPr>
      </xdr:nvSpPr>
      <xdr:spPr bwMode="auto">
        <a:xfrm>
          <a:off x="7359253" y="869156"/>
          <a:ext cx="33744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  <a:p>
          <a:pPr marL="0" indent="0" algn="ctr" rtl="0">
            <a:defRPr sz="1000"/>
          </a:pPr>
          <a:endParaRPr lang="en-US" sz="800" b="0" i="0" strike="noStrike">
            <a:solidFill>
              <a:schemeClr val="tx2">
                <a:lumMod val="75000"/>
              </a:schemeClr>
            </a:solidFill>
            <a:latin typeface="Impac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3</xdr:col>
      <xdr:colOff>200025</xdr:colOff>
      <xdr:row>2</xdr:row>
      <xdr:rowOff>152400</xdr:rowOff>
    </xdr:to>
    <xdr:pic>
      <xdr:nvPicPr>
        <xdr:cNvPr id="8" name="Picture 116" descr="Dynics Logo">
          <a:extLst>
            <a:ext uri="{FF2B5EF4-FFF2-40B4-BE49-F238E27FC236}">
              <a16:creationId xmlns:a16="http://schemas.microsoft.com/office/drawing/2014/main" id="{0EB8C7ED-7B46-478D-9ACC-02BAB14D9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2668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24</xdr:col>
      <xdr:colOff>147627</xdr:colOff>
      <xdr:row>1</xdr:row>
      <xdr:rowOff>157702</xdr:rowOff>
    </xdr:from>
    <xdr:ext cx="2039469" cy="216149"/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69652F9-5875-44EE-951A-3DC0AF4B0C54}"/>
            </a:ext>
          </a:extLst>
        </xdr:cNvPr>
        <xdr:cNvSpPr/>
      </xdr:nvSpPr>
      <xdr:spPr>
        <a:xfrm>
          <a:off x="14778027" y="319627"/>
          <a:ext cx="2039469" cy="2161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Click </a:t>
          </a:r>
          <a:r>
            <a:rPr lang="en-US" sz="800" b="1" cap="none" spc="0" baseline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HERE</a:t>
          </a:r>
          <a:r>
            <a:rPr lang="en-US" sz="800" b="1" cap="none" spc="0">
              <a:ln w="50800">
                <a:noFill/>
              </a:ln>
              <a:solidFill>
                <a:schemeClr val="tx2"/>
              </a:solidFill>
              <a:effectLst/>
              <a:latin typeface="Tahoma" pitchFamily="34" charset="0"/>
              <a:cs typeface="Tahoma" pitchFamily="34" charset="0"/>
            </a:rPr>
            <a:t> to view datasheet online</a:t>
          </a:r>
        </a:p>
      </xdr:txBody>
    </xdr:sp>
    <xdr:clientData fPrintsWithSheet="0"/>
  </xdr:oneCellAnchor>
  <xdr:twoCellAnchor>
    <xdr:from>
      <xdr:col>14</xdr:col>
      <xdr:colOff>44053</xdr:colOff>
      <xdr:row>5</xdr:row>
      <xdr:rowOff>59531</xdr:rowOff>
    </xdr:from>
    <xdr:to>
      <xdr:col>14</xdr:col>
      <xdr:colOff>396182</xdr:colOff>
      <xdr:row>6</xdr:row>
      <xdr:rowOff>221456</xdr:rowOff>
    </xdr:to>
    <xdr:sp macro="" textlink="">
      <xdr:nvSpPr>
        <xdr:cNvPr id="10" name="Text Box 88">
          <a:extLst>
            <a:ext uri="{FF2B5EF4-FFF2-40B4-BE49-F238E27FC236}">
              <a16:creationId xmlns:a16="http://schemas.microsoft.com/office/drawing/2014/main" id="{70BB3877-1D9A-44D9-9200-550A2428D4D1}"/>
            </a:ext>
          </a:extLst>
        </xdr:cNvPr>
        <xdr:cNvSpPr txBox="1">
          <a:spLocks noChangeArrowheads="1"/>
        </xdr:cNvSpPr>
      </xdr:nvSpPr>
      <xdr:spPr bwMode="auto">
        <a:xfrm>
          <a:off x="85784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CHS</a:t>
          </a:r>
        </a:p>
      </xdr:txBody>
    </xdr:sp>
    <xdr:clientData/>
  </xdr:twoCellAnchor>
  <xdr:twoCellAnchor>
    <xdr:from>
      <xdr:col>16</xdr:col>
      <xdr:colOff>44053</xdr:colOff>
      <xdr:row>5</xdr:row>
      <xdr:rowOff>59531</xdr:rowOff>
    </xdr:from>
    <xdr:to>
      <xdr:col>16</xdr:col>
      <xdr:colOff>396182</xdr:colOff>
      <xdr:row>6</xdr:row>
      <xdr:rowOff>221456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1FB66316-C93A-4E6B-A1DD-597D077BD04B}"/>
            </a:ext>
          </a:extLst>
        </xdr:cNvPr>
        <xdr:cNvSpPr txBox="1">
          <a:spLocks noChangeArrowheads="1"/>
        </xdr:cNvSpPr>
      </xdr:nvSpPr>
      <xdr:spPr bwMode="auto">
        <a:xfrm>
          <a:off x="97976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SYS</a:t>
          </a:r>
        </a:p>
      </xdr:txBody>
    </xdr:sp>
    <xdr:clientData/>
  </xdr:twoCellAnchor>
  <xdr:twoCellAnchor>
    <xdr:from>
      <xdr:col>18</xdr:col>
      <xdr:colOff>44053</xdr:colOff>
      <xdr:row>5</xdr:row>
      <xdr:rowOff>59531</xdr:rowOff>
    </xdr:from>
    <xdr:to>
      <xdr:col>18</xdr:col>
      <xdr:colOff>523875</xdr:colOff>
      <xdr:row>6</xdr:row>
      <xdr:rowOff>221456</xdr:rowOff>
    </xdr:to>
    <xdr:sp macro="" textlink="">
      <xdr:nvSpPr>
        <xdr:cNvPr id="12" name="Text Box 88">
          <a:extLst>
            <a:ext uri="{FF2B5EF4-FFF2-40B4-BE49-F238E27FC236}">
              <a16:creationId xmlns:a16="http://schemas.microsoft.com/office/drawing/2014/main" id="{4E8180DE-6031-41D3-8C67-327D651BDBAC}"/>
            </a:ext>
          </a:extLst>
        </xdr:cNvPr>
        <xdr:cNvSpPr txBox="1">
          <a:spLocks noChangeArrowheads="1"/>
        </xdr:cNvSpPr>
      </xdr:nvSpPr>
      <xdr:spPr bwMode="auto">
        <a:xfrm>
          <a:off x="11016853" y="869156"/>
          <a:ext cx="47982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CPU</a:t>
          </a:r>
        </a:p>
      </xdr:txBody>
    </xdr:sp>
    <xdr:clientData/>
  </xdr:twoCellAnchor>
  <xdr:twoCellAnchor>
    <xdr:from>
      <xdr:col>20</xdr:col>
      <xdr:colOff>44053</xdr:colOff>
      <xdr:row>5</xdr:row>
      <xdr:rowOff>59531</xdr:rowOff>
    </xdr:from>
    <xdr:to>
      <xdr:col>20</xdr:col>
      <xdr:colOff>396182</xdr:colOff>
      <xdr:row>6</xdr:row>
      <xdr:rowOff>221456</xdr:rowOff>
    </xdr:to>
    <xdr:sp macro="" textlink="">
      <xdr:nvSpPr>
        <xdr:cNvPr id="13" name="Text Box 88">
          <a:extLst>
            <a:ext uri="{FF2B5EF4-FFF2-40B4-BE49-F238E27FC236}">
              <a16:creationId xmlns:a16="http://schemas.microsoft.com/office/drawing/2014/main" id="{CCAE7787-E78B-4768-AFC2-E0FF8939CB42}"/>
            </a:ext>
          </a:extLst>
        </xdr:cNvPr>
        <xdr:cNvSpPr txBox="1">
          <a:spLocks noChangeArrowheads="1"/>
        </xdr:cNvSpPr>
      </xdr:nvSpPr>
      <xdr:spPr bwMode="auto">
        <a:xfrm>
          <a:off x="12236053" y="869156"/>
          <a:ext cx="3521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OS</a:t>
          </a:r>
        </a:p>
      </xdr:txBody>
    </xdr:sp>
    <xdr:clientData/>
  </xdr:twoCellAnchor>
  <xdr:twoCellAnchor>
    <xdr:from>
      <xdr:col>22</xdr:col>
      <xdr:colOff>19050</xdr:colOff>
      <xdr:row>5</xdr:row>
      <xdr:rowOff>59531</xdr:rowOff>
    </xdr:from>
    <xdr:to>
      <xdr:col>22</xdr:col>
      <xdr:colOff>442325</xdr:colOff>
      <xdr:row>6</xdr:row>
      <xdr:rowOff>221456</xdr:rowOff>
    </xdr:to>
    <xdr:sp macro="" textlink="">
      <xdr:nvSpPr>
        <xdr:cNvPr id="14" name="Text Box 88">
          <a:extLst>
            <a:ext uri="{FF2B5EF4-FFF2-40B4-BE49-F238E27FC236}">
              <a16:creationId xmlns:a16="http://schemas.microsoft.com/office/drawing/2014/main" id="{6756E0DC-14FB-41D1-A6E3-E1819082FBC6}"/>
            </a:ext>
          </a:extLst>
        </xdr:cNvPr>
        <xdr:cNvSpPr txBox="1">
          <a:spLocks noChangeArrowheads="1"/>
        </xdr:cNvSpPr>
      </xdr:nvSpPr>
      <xdr:spPr bwMode="auto">
        <a:xfrm>
          <a:off x="13430250" y="869156"/>
          <a:ext cx="423275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RM</a:t>
          </a:r>
        </a:p>
      </xdr:txBody>
    </xdr:sp>
    <xdr:clientData/>
  </xdr:twoCellAnchor>
  <xdr:twoCellAnchor>
    <xdr:from>
      <xdr:col>24</xdr:col>
      <xdr:colOff>25003</xdr:colOff>
      <xdr:row>5</xdr:row>
      <xdr:rowOff>78581</xdr:rowOff>
    </xdr:from>
    <xdr:to>
      <xdr:col>24</xdr:col>
      <xdr:colOff>362705</xdr:colOff>
      <xdr:row>6</xdr:row>
      <xdr:rowOff>240506</xdr:rowOff>
    </xdr:to>
    <xdr:sp macro="" textlink="">
      <xdr:nvSpPr>
        <xdr:cNvPr id="15" name="Text Box 88">
          <a:extLst>
            <a:ext uri="{FF2B5EF4-FFF2-40B4-BE49-F238E27FC236}">
              <a16:creationId xmlns:a16="http://schemas.microsoft.com/office/drawing/2014/main" id="{F2566A15-4B2D-4A50-A52F-AB1CF646255D}"/>
            </a:ext>
          </a:extLst>
        </xdr:cNvPr>
        <xdr:cNvSpPr txBox="1">
          <a:spLocks noChangeArrowheads="1"/>
        </xdr:cNvSpPr>
      </xdr:nvSpPr>
      <xdr:spPr bwMode="auto">
        <a:xfrm>
          <a:off x="14655403" y="888206"/>
          <a:ext cx="337702" cy="24765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DRV</a:t>
          </a:r>
        </a:p>
      </xdr:txBody>
    </xdr:sp>
    <xdr:clientData/>
  </xdr:twoCellAnchor>
  <xdr:twoCellAnchor>
    <xdr:from>
      <xdr:col>25</xdr:col>
      <xdr:colOff>42148</xdr:colOff>
      <xdr:row>5</xdr:row>
      <xdr:rowOff>59531</xdr:rowOff>
    </xdr:from>
    <xdr:to>
      <xdr:col>26</xdr:col>
      <xdr:colOff>657225</xdr:colOff>
      <xdr:row>6</xdr:row>
      <xdr:rowOff>221456</xdr:rowOff>
    </xdr:to>
    <xdr:sp macro="" textlink="">
      <xdr:nvSpPr>
        <xdr:cNvPr id="16" name="Text Box 88">
          <a:extLst>
            <a:ext uri="{FF2B5EF4-FFF2-40B4-BE49-F238E27FC236}">
              <a16:creationId xmlns:a16="http://schemas.microsoft.com/office/drawing/2014/main" id="{8184901F-5DDE-436E-A3DE-0C56B44A8246}"/>
            </a:ext>
          </a:extLst>
        </xdr:cNvPr>
        <xdr:cNvSpPr txBox="1">
          <a:spLocks noChangeArrowheads="1"/>
        </xdr:cNvSpPr>
      </xdr:nvSpPr>
      <xdr:spPr bwMode="auto">
        <a:xfrm>
          <a:off x="15282148" y="869156"/>
          <a:ext cx="1177052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</a:t>
          </a:r>
        </a:p>
      </xdr:txBody>
    </xdr:sp>
    <xdr:clientData/>
  </xdr:twoCellAnchor>
  <xdr:oneCellAnchor>
    <xdr:from>
      <xdr:col>1</xdr:col>
      <xdr:colOff>133350</xdr:colOff>
      <xdr:row>5</xdr:row>
      <xdr:rowOff>104775</xdr:rowOff>
    </xdr:from>
    <xdr:ext cx="1076325" cy="819150"/>
    <xdr:pic>
      <xdr:nvPicPr>
        <xdr:cNvPr id="17" name="Picture 17">
          <a:extLst>
            <a:ext uri="{FF2B5EF4-FFF2-40B4-BE49-F238E27FC236}">
              <a16:creationId xmlns:a16="http://schemas.microsoft.com/office/drawing/2014/main" id="{690BAA81-B68E-4732-AA12-6888C2282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914400"/>
          <a:ext cx="10763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2952750</xdr:colOff>
      <xdr:row>5</xdr:row>
      <xdr:rowOff>85725</xdr:rowOff>
    </xdr:from>
    <xdr:ext cx="771525" cy="838200"/>
    <xdr:pic>
      <xdr:nvPicPr>
        <xdr:cNvPr id="18" name="Picture 17">
          <a:extLst>
            <a:ext uri="{FF2B5EF4-FFF2-40B4-BE49-F238E27FC236}">
              <a16:creationId xmlns:a16="http://schemas.microsoft.com/office/drawing/2014/main" id="{9BE50BC5-A9DF-415F-B48E-204E8E7CB1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895350"/>
          <a:ext cx="771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0</xdr:colOff>
      <xdr:row>5</xdr:row>
      <xdr:rowOff>47625</xdr:rowOff>
    </xdr:from>
    <xdr:to>
      <xdr:col>9</xdr:col>
      <xdr:colOff>13097</xdr:colOff>
      <xdr:row>6</xdr:row>
      <xdr:rowOff>202060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316F6AFB-9ED8-4EF8-9648-0E46BA455A26}"/>
            </a:ext>
          </a:extLst>
        </xdr:cNvPr>
        <xdr:cNvSpPr txBox="1">
          <a:spLocks noChangeArrowheads="1"/>
        </xdr:cNvSpPr>
      </xdr:nvSpPr>
      <xdr:spPr bwMode="auto">
        <a:xfrm>
          <a:off x="4876800" y="857250"/>
          <a:ext cx="622697" cy="27826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91440" tIns="82296" rIns="9144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PC</a:t>
          </a:r>
        </a:p>
      </xdr:txBody>
    </xdr:sp>
    <xdr:clientData/>
  </xdr:twoCellAnchor>
  <xdr:twoCellAnchor>
    <xdr:from>
      <xdr:col>27</xdr:col>
      <xdr:colOff>42148</xdr:colOff>
      <xdr:row>5</xdr:row>
      <xdr:rowOff>59531</xdr:rowOff>
    </xdr:from>
    <xdr:to>
      <xdr:col>28</xdr:col>
      <xdr:colOff>437477</xdr:colOff>
      <xdr:row>6</xdr:row>
      <xdr:rowOff>221456</xdr:rowOff>
    </xdr:to>
    <xdr:sp macro="" textlink="">
      <xdr:nvSpPr>
        <xdr:cNvPr id="20" name="Text Box 88">
          <a:extLst>
            <a:ext uri="{FF2B5EF4-FFF2-40B4-BE49-F238E27FC236}">
              <a16:creationId xmlns:a16="http://schemas.microsoft.com/office/drawing/2014/main" id="{55CD37D9-13C4-43D7-A078-9C94CB4A78BF}"/>
            </a:ext>
          </a:extLst>
        </xdr:cNvPr>
        <xdr:cNvSpPr txBox="1">
          <a:spLocks noChangeArrowheads="1"/>
        </xdr:cNvSpPr>
      </xdr:nvSpPr>
      <xdr:spPr bwMode="auto">
        <a:xfrm>
          <a:off x="16501348" y="869156"/>
          <a:ext cx="10049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ACC2</a:t>
          </a:r>
        </a:p>
      </xdr:txBody>
    </xdr:sp>
    <xdr:clientData/>
  </xdr:twoCellAnchor>
  <xdr:twoCellAnchor>
    <xdr:from>
      <xdr:col>29</xdr:col>
      <xdr:colOff>42148</xdr:colOff>
      <xdr:row>5</xdr:row>
      <xdr:rowOff>59531</xdr:rowOff>
    </xdr:from>
    <xdr:to>
      <xdr:col>30</xdr:col>
      <xdr:colOff>437477</xdr:colOff>
      <xdr:row>6</xdr:row>
      <xdr:rowOff>221456</xdr:rowOff>
    </xdr:to>
    <xdr:sp macro="" textlink="">
      <xdr:nvSpPr>
        <xdr:cNvPr id="21" name="Text Box 88">
          <a:extLst>
            <a:ext uri="{FF2B5EF4-FFF2-40B4-BE49-F238E27FC236}">
              <a16:creationId xmlns:a16="http://schemas.microsoft.com/office/drawing/2014/main" id="{FFE847A2-DE87-4202-9311-0B5DC888C8F1}"/>
            </a:ext>
          </a:extLst>
        </xdr:cNvPr>
        <xdr:cNvSpPr txBox="1">
          <a:spLocks noChangeArrowheads="1"/>
        </xdr:cNvSpPr>
      </xdr:nvSpPr>
      <xdr:spPr bwMode="auto">
        <a:xfrm>
          <a:off x="17720548" y="869156"/>
          <a:ext cx="1004929" cy="266700"/>
        </a:xfrm>
        <a:prstGeom prst="rect">
          <a:avLst/>
        </a:prstGeom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ln w="9525" cap="rnd">
          <a:solidFill>
            <a:srgbClr val="000000"/>
          </a:solidFill>
          <a:round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translucentPowder">
          <a:bevelT w="31750"/>
        </a:sp3d>
      </xdr:spPr>
      <xdr:txBody>
        <a:bodyPr vertOverflow="clip" wrap="square" lIns="0" tIns="82296" rIns="0" bIns="0" anchor="t" upright="1"/>
        <a:lstStyle/>
        <a:p>
          <a:pPr marL="0" indent="0" algn="ctr" rtl="0">
            <a:defRPr sz="1000"/>
          </a:pPr>
          <a:r>
            <a:rPr lang="en-US" sz="800" b="0" i="0" strike="noStrike">
              <a:solidFill>
                <a:schemeClr val="tx2">
                  <a:lumMod val="75000"/>
                </a:schemeClr>
              </a:solidFill>
              <a:latin typeface="Impact"/>
              <a:ea typeface="+mn-ea"/>
              <a:cs typeface="+mn-cs"/>
            </a:rPr>
            <a:t>ETH</a:t>
          </a:r>
        </a:p>
      </xdr:txBody>
    </xdr:sp>
    <xdr:clientData/>
  </xdr:twoCellAnchor>
  <xdr:oneCellAnchor>
    <xdr:from>
      <xdr:col>3</xdr:col>
      <xdr:colOff>2352675</xdr:colOff>
      <xdr:row>6</xdr:row>
      <xdr:rowOff>57150</xdr:rowOff>
    </xdr:from>
    <xdr:ext cx="614515" cy="476250"/>
    <xdr:pic>
      <xdr:nvPicPr>
        <xdr:cNvPr id="22" name="Picture 2">
          <a:extLst>
            <a:ext uri="{FF2B5EF4-FFF2-40B4-BE49-F238E27FC236}">
              <a16:creationId xmlns:a16="http://schemas.microsoft.com/office/drawing/2014/main" id="{C5F454D3-4A75-4436-8F12-E11628B46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38400" y="1028700"/>
          <a:ext cx="61451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Dynics/Distributor%20Price%20Lists/DYNICS/DYNICS%20Price%20List%20-%20PUBLIC%203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W"/>
      <sheetName val="AW"/>
      <sheetName val="PXP-PXL"/>
      <sheetName val="PWS"/>
      <sheetName val="ACP"/>
      <sheetName val="COMPONEN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4DB7-99BF-44D3-AE79-752067242AEB}">
  <sheetPr>
    <pageSetUpPr fitToPage="1"/>
  </sheetPr>
  <dimension ref="A2:AJ110"/>
  <sheetViews>
    <sheetView showGridLines="0" tabSelected="1" zoomScaleNormal="100" zoomScalePageLayoutView="91" workbookViewId="0">
      <pane xSplit="4" ySplit="12" topLeftCell="E13" activePane="bottomRight" state="frozen"/>
      <selection activeCell="D46" sqref="D46"/>
      <selection pane="topRight" activeCell="D46" sqref="D46"/>
      <selection pane="bottomLeft" activeCell="D46" sqref="D46"/>
      <selection pane="bottomRight" activeCell="E9" sqref="E9:G10"/>
    </sheetView>
  </sheetViews>
  <sheetFormatPr defaultColWidth="9.140625" defaultRowHeight="12.75" x14ac:dyDescent="0.2"/>
  <cols>
    <col min="1" max="1" width="3" style="1" customWidth="1"/>
    <col min="2" max="2" width="9.5703125" style="1" customWidth="1"/>
    <col min="3" max="3" width="9.28515625" style="1" customWidth="1"/>
    <col min="4" max="4" width="60" style="1" customWidth="1"/>
    <col min="5" max="5" width="6.140625" style="1" customWidth="1"/>
    <col min="6" max="6" width="0.85546875" style="1" customWidth="1"/>
    <col min="7" max="7" width="3.85546875" style="1" customWidth="1"/>
    <col min="8" max="8" width="0.85546875" style="1" customWidth="1"/>
    <col min="9" max="9" width="9" style="1" customWidth="1"/>
    <col min="10" max="10" width="0.85546875" style="1" customWidth="1"/>
    <col min="11" max="11" width="6.7109375" style="1" customWidth="1"/>
    <col min="12" max="12" width="0.85546875" style="1" customWidth="1"/>
    <col min="13" max="13" width="6.7109375" style="1" customWidth="1"/>
    <col min="14" max="14" width="0.85546875" style="1" customWidth="1"/>
    <col min="15" max="15" width="7.28515625" style="1" customWidth="1"/>
    <col min="16" max="16" width="0.85546875" style="1" customWidth="1"/>
    <col min="17" max="17" width="7.28515625" style="1" customWidth="1"/>
    <col min="18" max="18" width="0.85546875" style="1" customWidth="1"/>
    <col min="19" max="19" width="7.42578125" style="1" customWidth="1"/>
    <col min="20" max="20" width="0.85546875" style="1" customWidth="1"/>
    <col min="21" max="21" width="7.28515625" style="1" customWidth="1"/>
    <col min="22" max="22" width="0.85546875" style="1" customWidth="1"/>
    <col min="23" max="23" width="7.140625" style="1" customWidth="1"/>
    <col min="24" max="24" width="0.85546875" style="1" customWidth="1"/>
    <col min="25" max="25" width="7.28515625" style="1" customWidth="1"/>
    <col min="26" max="26" width="0.85546875" style="1" customWidth="1"/>
    <col min="27" max="27" width="10.5703125" style="1" customWidth="1"/>
    <col min="28" max="28" width="0.85546875" style="1" customWidth="1"/>
    <col min="29" max="29" width="7.140625" style="1" customWidth="1"/>
    <col min="30" max="30" width="0.85546875" style="1" customWidth="1"/>
    <col min="31" max="31" width="7.140625" style="1" customWidth="1"/>
    <col min="32" max="32" width="0.85546875" style="1" customWidth="1"/>
    <col min="33" max="33" width="12.5703125" style="1" customWidth="1"/>
    <col min="34" max="16384" width="9.140625" style="1"/>
  </cols>
  <sheetData>
    <row r="2" spans="1:33" ht="18" x14ac:dyDescent="0.2">
      <c r="E2" s="75" t="s">
        <v>104</v>
      </c>
      <c r="U2" s="74"/>
    </row>
    <row r="4" spans="1:33" ht="2.25" customHeight="1" x14ac:dyDescent="0.2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8" customHeight="1" x14ac:dyDescent="0.2">
      <c r="A5" s="70"/>
      <c r="B5" s="70"/>
      <c r="C5" s="70"/>
      <c r="D5" s="70"/>
      <c r="E5" s="71" t="s">
        <v>103</v>
      </c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</row>
    <row r="6" spans="1:33" x14ac:dyDescent="0.2">
      <c r="A6" s="67"/>
      <c r="B6" s="67"/>
      <c r="C6" s="67"/>
      <c r="D6" s="67"/>
    </row>
    <row r="7" spans="1:33" ht="21" customHeight="1" x14ac:dyDescent="0.2">
      <c r="A7" s="67"/>
      <c r="B7" s="67"/>
      <c r="C7" s="67"/>
      <c r="D7" s="67"/>
    </row>
    <row r="8" spans="1:33" ht="3" customHeight="1" x14ac:dyDescent="0.2">
      <c r="A8" s="67"/>
      <c r="B8" s="67"/>
      <c r="C8" s="67"/>
      <c r="D8" s="67"/>
      <c r="E8" s="65"/>
      <c r="F8" s="65"/>
      <c r="G8" s="65"/>
      <c r="I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AA8" s="65"/>
      <c r="AG8" s="65"/>
    </row>
    <row r="9" spans="1:33" ht="12.75" customHeight="1" x14ac:dyDescent="0.2">
      <c r="A9" s="67"/>
      <c r="B9" s="67"/>
      <c r="C9" s="67"/>
      <c r="D9" s="67"/>
      <c r="E9" s="68"/>
      <c r="F9" s="68"/>
      <c r="G9" s="68"/>
      <c r="I9" s="69"/>
      <c r="K9" s="69"/>
      <c r="M9" s="68"/>
      <c r="O9" s="69"/>
      <c r="Q9" s="69"/>
      <c r="S9" s="68"/>
      <c r="U9" s="69"/>
      <c r="W9" s="68"/>
      <c r="Y9" s="69"/>
      <c r="AA9" s="68"/>
      <c r="AC9" s="69"/>
      <c r="AE9" s="68"/>
    </row>
    <row r="10" spans="1:33" ht="12.75" customHeight="1" x14ac:dyDescent="0.2">
      <c r="A10" s="67"/>
      <c r="B10" s="67"/>
      <c r="C10" s="67"/>
      <c r="D10" s="67"/>
      <c r="E10" s="68"/>
      <c r="F10" s="68"/>
      <c r="G10" s="68"/>
      <c r="I10" s="69"/>
      <c r="K10" s="69"/>
      <c r="M10" s="68"/>
      <c r="O10" s="69"/>
      <c r="Q10" s="69"/>
      <c r="S10" s="68"/>
      <c r="U10" s="69"/>
      <c r="W10" s="68"/>
      <c r="Y10" s="69"/>
      <c r="AA10" s="68"/>
      <c r="AC10" s="69"/>
      <c r="AE10" s="68"/>
    </row>
    <row r="11" spans="1:33" ht="3" customHeight="1" x14ac:dyDescent="0.2">
      <c r="A11" s="67"/>
      <c r="B11" s="67"/>
      <c r="C11" s="67"/>
      <c r="D11" s="67"/>
      <c r="E11" s="29"/>
      <c r="F11" s="29"/>
      <c r="G11" s="29"/>
      <c r="I11" s="63"/>
      <c r="K11" s="63"/>
      <c r="M11" s="29"/>
      <c r="O11" s="63"/>
      <c r="Q11" s="63"/>
      <c r="S11" s="29"/>
      <c r="U11" s="63"/>
      <c r="W11" s="29"/>
      <c r="Y11" s="63"/>
      <c r="AA11" s="29"/>
      <c r="AC11" s="63"/>
      <c r="AE11" s="29"/>
    </row>
    <row r="12" spans="1:33" ht="12.75" customHeight="1" x14ac:dyDescent="0.2">
      <c r="A12" s="67"/>
      <c r="B12" s="67"/>
      <c r="C12" s="67"/>
      <c r="D12" s="67"/>
      <c r="E12" s="66"/>
      <c r="F12" s="66"/>
      <c r="G12" s="66"/>
      <c r="I12" s="63"/>
      <c r="K12" s="63"/>
      <c r="M12" s="29"/>
      <c r="O12" s="63"/>
      <c r="Q12" s="63"/>
      <c r="S12" s="29"/>
      <c r="U12" s="63"/>
      <c r="W12" s="29"/>
      <c r="Y12" s="63"/>
      <c r="AA12" s="29"/>
      <c r="AC12" s="63"/>
      <c r="AE12" s="29"/>
    </row>
    <row r="13" spans="1:33" ht="37.5" customHeight="1" x14ac:dyDescent="0.2">
      <c r="A13" s="65"/>
      <c r="B13" s="64"/>
      <c r="C13" s="64"/>
      <c r="D13" s="64"/>
      <c r="E13" s="29"/>
      <c r="F13" s="29"/>
      <c r="G13" s="29"/>
      <c r="I13" s="63"/>
      <c r="K13" s="40"/>
      <c r="M13" s="29"/>
      <c r="O13" s="40"/>
      <c r="Q13" s="40"/>
      <c r="S13" s="29"/>
      <c r="U13" s="40"/>
      <c r="W13" s="29"/>
      <c r="Y13" s="40"/>
      <c r="AA13" s="29"/>
      <c r="AC13" s="40"/>
      <c r="AE13" s="29"/>
    </row>
    <row r="14" spans="1:33" x14ac:dyDescent="0.2">
      <c r="C14" s="45" t="s">
        <v>102</v>
      </c>
      <c r="D14" s="45"/>
      <c r="E14" s="54"/>
      <c r="F14" s="54"/>
      <c r="G14" s="54"/>
      <c r="I14" s="40"/>
      <c r="K14" s="40"/>
      <c r="M14" s="54"/>
      <c r="O14" s="40"/>
      <c r="Q14" s="40"/>
      <c r="S14" s="29"/>
      <c r="U14" s="40"/>
      <c r="W14" s="29"/>
      <c r="Y14" s="40"/>
      <c r="AA14" s="29"/>
      <c r="AC14" s="40"/>
      <c r="AE14" s="29"/>
    </row>
    <row r="15" spans="1:33" ht="52.5" customHeight="1" x14ac:dyDescent="0.2">
      <c r="B15" s="33"/>
      <c r="C15" s="32" t="s">
        <v>101</v>
      </c>
      <c r="D15" s="44" t="s">
        <v>100</v>
      </c>
      <c r="E15" s="54"/>
      <c r="F15" s="54"/>
      <c r="G15" s="54"/>
      <c r="I15" s="40"/>
      <c r="K15" s="40"/>
      <c r="M15" s="54"/>
      <c r="O15" s="40"/>
      <c r="Q15" s="40"/>
      <c r="S15" s="29"/>
      <c r="U15" s="40"/>
      <c r="W15" s="29"/>
      <c r="Y15" s="40"/>
      <c r="AA15" s="29"/>
      <c r="AC15" s="40"/>
      <c r="AE15" s="29"/>
    </row>
    <row r="16" spans="1:33" ht="52.5" customHeight="1" x14ac:dyDescent="0.2">
      <c r="B16" s="33"/>
      <c r="C16" s="32" t="s">
        <v>99</v>
      </c>
      <c r="D16" s="44" t="s">
        <v>98</v>
      </c>
      <c r="E16" s="54"/>
      <c r="F16" s="54"/>
      <c r="G16" s="54"/>
      <c r="I16" s="40"/>
      <c r="K16" s="40"/>
      <c r="M16" s="54"/>
      <c r="O16" s="40"/>
      <c r="Q16" s="40"/>
      <c r="S16" s="29"/>
      <c r="U16" s="40"/>
      <c r="W16" s="29"/>
      <c r="Y16" s="40"/>
      <c r="AA16" s="29"/>
      <c r="AC16" s="40"/>
      <c r="AE16" s="29"/>
    </row>
    <row r="17" spans="2:33" ht="59.25" customHeight="1" x14ac:dyDescent="0.2">
      <c r="B17" s="33"/>
      <c r="C17" s="32" t="s">
        <v>97</v>
      </c>
      <c r="D17" s="44" t="s">
        <v>96</v>
      </c>
      <c r="E17" s="33"/>
      <c r="F17" s="54"/>
      <c r="G17" s="54"/>
      <c r="I17" s="40"/>
      <c r="K17" s="40"/>
      <c r="M17" s="54"/>
      <c r="O17" s="40"/>
      <c r="Q17" s="40"/>
      <c r="S17" s="29"/>
      <c r="U17" s="40"/>
      <c r="W17" s="29"/>
      <c r="Y17" s="40"/>
      <c r="AA17" s="29"/>
      <c r="AC17" s="40"/>
      <c r="AE17" s="29"/>
    </row>
    <row r="18" spans="2:33" ht="15" customHeight="1" x14ac:dyDescent="0.2">
      <c r="B18" s="48"/>
      <c r="C18" s="49"/>
      <c r="D18" s="48"/>
      <c r="I18" s="40"/>
      <c r="K18" s="40"/>
      <c r="M18" s="54"/>
      <c r="O18" s="40"/>
      <c r="Q18" s="40"/>
      <c r="S18" s="29"/>
      <c r="U18" s="40"/>
      <c r="W18" s="31"/>
      <c r="Y18" s="40"/>
      <c r="AA18" s="29"/>
      <c r="AC18" s="40"/>
      <c r="AE18" s="29"/>
    </row>
    <row r="19" spans="2:33" ht="15" customHeight="1" x14ac:dyDescent="0.2">
      <c r="B19" s="62"/>
      <c r="C19" s="45" t="s">
        <v>11</v>
      </c>
      <c r="D19" s="53"/>
      <c r="E19" s="45"/>
      <c r="F19" s="45"/>
      <c r="G19" s="45"/>
      <c r="H19" s="45"/>
      <c r="I19" s="40"/>
      <c r="J19" s="45"/>
      <c r="K19" s="40"/>
      <c r="M19" s="54"/>
      <c r="O19" s="40"/>
      <c r="Q19" s="40"/>
      <c r="S19" s="29"/>
      <c r="U19" s="40"/>
      <c r="W19" s="31"/>
      <c r="Y19" s="40"/>
      <c r="AA19" s="29"/>
      <c r="AC19" s="40"/>
      <c r="AE19" s="29"/>
    </row>
    <row r="20" spans="2:33" ht="15" customHeight="1" x14ac:dyDescent="0.2">
      <c r="B20" s="37"/>
      <c r="C20" s="61" t="s">
        <v>95</v>
      </c>
      <c r="D20" s="56" t="s">
        <v>94</v>
      </c>
      <c r="E20" s="60"/>
      <c r="F20" s="40"/>
      <c r="G20" s="40"/>
      <c r="H20" s="40"/>
      <c r="I20" s="40"/>
      <c r="J20" s="45"/>
      <c r="K20" s="40"/>
      <c r="M20" s="54"/>
      <c r="O20" s="40"/>
      <c r="Q20" s="40"/>
      <c r="S20" s="29"/>
      <c r="U20" s="40"/>
      <c r="W20" s="31"/>
      <c r="Y20" s="40"/>
      <c r="AA20" s="29"/>
      <c r="AC20" s="40"/>
      <c r="AE20" s="29"/>
    </row>
    <row r="21" spans="2:33" ht="15" customHeight="1" x14ac:dyDescent="0.2">
      <c r="B21" s="37"/>
      <c r="C21" s="36" t="s">
        <v>93</v>
      </c>
      <c r="D21" s="56" t="s">
        <v>92</v>
      </c>
      <c r="E21" s="60"/>
      <c r="F21" s="40"/>
      <c r="G21" s="40"/>
      <c r="H21" s="40"/>
      <c r="I21" s="40"/>
      <c r="J21" s="45"/>
      <c r="K21" s="40"/>
      <c r="M21" s="54"/>
      <c r="O21" s="40"/>
      <c r="Q21" s="40"/>
      <c r="S21" s="29"/>
      <c r="U21" s="40"/>
      <c r="W21" s="31"/>
      <c r="Y21" s="40"/>
      <c r="AA21" s="29"/>
      <c r="AC21" s="40"/>
      <c r="AE21" s="29"/>
    </row>
    <row r="22" spans="2:33" ht="15" customHeight="1" x14ac:dyDescent="0.2">
      <c r="B22" s="37"/>
      <c r="C22" s="36" t="s">
        <v>91</v>
      </c>
      <c r="D22" s="56" t="s">
        <v>90</v>
      </c>
      <c r="E22" s="60"/>
      <c r="F22" s="40"/>
      <c r="G22" s="40"/>
      <c r="H22" s="40"/>
      <c r="I22" s="40"/>
      <c r="J22" s="45"/>
      <c r="K22" s="40"/>
      <c r="M22" s="54"/>
      <c r="O22" s="40"/>
      <c r="Q22" s="40"/>
      <c r="S22" s="29"/>
      <c r="U22" s="40"/>
      <c r="W22" s="31"/>
      <c r="Y22" s="40"/>
      <c r="AA22" s="29"/>
      <c r="AC22" s="40"/>
      <c r="AE22" s="29"/>
    </row>
    <row r="23" spans="2:33" ht="15" customHeight="1" x14ac:dyDescent="0.2">
      <c r="B23" s="48"/>
      <c r="C23" s="49"/>
      <c r="D23" s="48"/>
      <c r="J23" s="45"/>
      <c r="K23" s="40"/>
      <c r="M23" s="54"/>
      <c r="O23" s="40"/>
      <c r="Q23" s="40"/>
      <c r="S23" s="29"/>
      <c r="U23" s="40"/>
      <c r="W23" s="31"/>
      <c r="Y23" s="40"/>
      <c r="AA23" s="29"/>
      <c r="AC23" s="40"/>
      <c r="AE23" s="29"/>
    </row>
    <row r="24" spans="2:33" ht="14.25" customHeight="1" x14ac:dyDescent="0.2">
      <c r="B24" s="48"/>
      <c r="C24" s="45" t="s">
        <v>89</v>
      </c>
      <c r="D24" s="48"/>
      <c r="K24" s="40"/>
      <c r="M24" s="54"/>
      <c r="O24" s="40"/>
      <c r="Q24" s="40"/>
      <c r="S24" s="29"/>
      <c r="U24" s="40"/>
      <c r="W24" s="31"/>
      <c r="Y24" s="46"/>
      <c r="AA24" s="29"/>
      <c r="AC24" s="40"/>
      <c r="AE24" s="29"/>
    </row>
    <row r="25" spans="2:33" ht="14.25" customHeight="1" x14ac:dyDescent="0.2">
      <c r="B25" s="37"/>
      <c r="C25" s="36" t="s">
        <v>21</v>
      </c>
      <c r="D25" s="38" t="s">
        <v>88</v>
      </c>
      <c r="E25" s="59"/>
      <c r="F25" s="59"/>
      <c r="G25" s="59"/>
      <c r="H25" s="59"/>
      <c r="I25" s="59"/>
      <c r="J25" s="59"/>
      <c r="K25" s="40"/>
      <c r="M25" s="54"/>
      <c r="O25" s="40"/>
      <c r="Q25" s="40"/>
      <c r="S25" s="29"/>
      <c r="U25" s="40"/>
      <c r="W25" s="31"/>
      <c r="Y25" s="46"/>
      <c r="AA25" s="29"/>
      <c r="AC25" s="40"/>
      <c r="AE25" s="29"/>
    </row>
    <row r="26" spans="2:33" ht="15" customHeight="1" x14ac:dyDescent="0.2">
      <c r="B26" s="48"/>
      <c r="C26" s="49"/>
      <c r="D26" s="48"/>
      <c r="M26" s="54"/>
      <c r="O26" s="40"/>
      <c r="Q26" s="40"/>
      <c r="S26" s="29"/>
      <c r="U26" s="40"/>
      <c r="W26" s="31"/>
      <c r="Y26" s="46"/>
      <c r="AA26" s="29"/>
      <c r="AC26" s="40"/>
      <c r="AE26" s="29"/>
    </row>
    <row r="27" spans="2:33" ht="15" customHeight="1" x14ac:dyDescent="0.2">
      <c r="C27" s="45" t="s">
        <v>79</v>
      </c>
      <c r="M27" s="54"/>
      <c r="O27" s="40"/>
      <c r="Q27" s="40"/>
      <c r="S27" s="29"/>
      <c r="U27" s="40"/>
      <c r="W27" s="31"/>
      <c r="Y27" s="46"/>
      <c r="AA27" s="29"/>
      <c r="AC27" s="40"/>
      <c r="AE27" s="29"/>
    </row>
    <row r="28" spans="2:33" ht="26.25" customHeight="1" x14ac:dyDescent="0.2">
      <c r="B28" s="33"/>
      <c r="C28" s="32" t="s">
        <v>87</v>
      </c>
      <c r="D28" s="43" t="s">
        <v>86</v>
      </c>
      <c r="E28" s="43"/>
      <c r="F28" s="43"/>
      <c r="G28" s="43"/>
      <c r="H28" s="43"/>
      <c r="I28" s="43"/>
      <c r="J28" s="43"/>
      <c r="K28" s="30"/>
      <c r="L28" s="30"/>
      <c r="M28" s="58" t="s">
        <v>85</v>
      </c>
      <c r="O28" s="40"/>
      <c r="Q28" s="40"/>
      <c r="S28" s="29"/>
      <c r="U28" s="40"/>
      <c r="W28" s="31"/>
      <c r="Y28" s="46"/>
      <c r="AA28" s="29"/>
      <c r="AC28" s="40"/>
      <c r="AE28" s="29"/>
      <c r="AG28" s="42" t="str">
        <f>IF(E9&lt;&gt;"LW75B","I","")</f>
        <v>I</v>
      </c>
    </row>
    <row r="29" spans="2:33" ht="26.25" customHeight="1" x14ac:dyDescent="0.2">
      <c r="B29" s="33"/>
      <c r="C29" s="32" t="s">
        <v>84</v>
      </c>
      <c r="D29" s="43" t="s">
        <v>83</v>
      </c>
      <c r="E29" s="43"/>
      <c r="F29" s="43"/>
      <c r="G29" s="43"/>
      <c r="H29" s="43"/>
      <c r="I29" s="43"/>
      <c r="J29" s="43"/>
      <c r="K29" s="30"/>
      <c r="L29" s="30"/>
      <c r="M29" s="58" t="s">
        <v>82</v>
      </c>
      <c r="O29" s="40"/>
      <c r="Q29" s="40"/>
      <c r="S29" s="29"/>
      <c r="U29" s="40"/>
      <c r="W29" s="31"/>
      <c r="Y29" s="46"/>
      <c r="AA29" s="29"/>
      <c r="AC29" s="40"/>
      <c r="AE29" s="29"/>
      <c r="AG29" s="42" t="str">
        <f>IF(E9="LW75B","K","")</f>
        <v/>
      </c>
    </row>
    <row r="30" spans="2:33" ht="15" customHeight="1" x14ac:dyDescent="0.2">
      <c r="B30" s="48"/>
      <c r="C30" s="49"/>
      <c r="D30" s="48"/>
      <c r="O30" s="40"/>
      <c r="Q30" s="40"/>
      <c r="S30" s="29"/>
      <c r="U30" s="40"/>
      <c r="W30" s="31"/>
      <c r="Y30" s="46"/>
      <c r="AA30" s="29"/>
      <c r="AC30" s="40"/>
      <c r="AE30" s="29"/>
    </row>
    <row r="31" spans="2:33" x14ac:dyDescent="0.2">
      <c r="C31" s="45" t="s">
        <v>81</v>
      </c>
      <c r="O31" s="40"/>
      <c r="Q31" s="40"/>
      <c r="S31" s="29"/>
      <c r="U31" s="40"/>
      <c r="W31" s="31"/>
      <c r="Y31" s="46"/>
      <c r="AA31" s="29"/>
      <c r="AC31" s="40"/>
      <c r="AE31" s="29"/>
    </row>
    <row r="32" spans="2:33" ht="27" customHeight="1" x14ac:dyDescent="0.2">
      <c r="B32" s="37"/>
      <c r="C32" s="36" t="s">
        <v>26</v>
      </c>
      <c r="D32" s="57" t="s">
        <v>80</v>
      </c>
      <c r="E32" s="57"/>
      <c r="F32" s="57"/>
      <c r="G32" s="57"/>
      <c r="H32" s="57"/>
      <c r="I32" s="57"/>
      <c r="J32" s="57"/>
      <c r="K32" s="57"/>
      <c r="L32" s="37"/>
      <c r="M32" s="36"/>
      <c r="N32" s="56"/>
      <c r="O32" s="40"/>
      <c r="Q32" s="38"/>
      <c r="S32" s="29"/>
      <c r="U32" s="47"/>
      <c r="W32" s="31"/>
      <c r="Y32" s="46"/>
      <c r="AA32" s="29"/>
      <c r="AC32" s="40"/>
      <c r="AE32" s="29"/>
      <c r="AG32" s="42" t="str">
        <f>IF(I9="0","","X")</f>
        <v>X</v>
      </c>
    </row>
    <row r="33" spans="2:33" ht="15" customHeight="1" x14ac:dyDescent="0.2">
      <c r="B33" s="48"/>
      <c r="C33" s="49"/>
      <c r="D33" s="48"/>
      <c r="Q33" s="38"/>
      <c r="S33" s="29"/>
      <c r="U33" s="47"/>
      <c r="W33" s="31"/>
      <c r="Y33" s="46"/>
      <c r="AA33" s="29"/>
      <c r="AC33" s="40"/>
      <c r="AE33" s="29"/>
    </row>
    <row r="34" spans="2:33" x14ac:dyDescent="0.2">
      <c r="C34" s="45" t="s">
        <v>79</v>
      </c>
      <c r="D34" s="45"/>
      <c r="Q34" s="38"/>
      <c r="S34" s="29"/>
      <c r="U34" s="47"/>
      <c r="W34" s="31"/>
      <c r="Y34" s="46"/>
      <c r="AA34" s="29"/>
      <c r="AC34" s="40"/>
      <c r="AE34" s="29"/>
    </row>
    <row r="35" spans="2:33" ht="19.5" customHeight="1" x14ac:dyDescent="0.2">
      <c r="B35" s="37"/>
      <c r="C35" s="36" t="s">
        <v>78</v>
      </c>
      <c r="D35" s="38" t="s">
        <v>77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S35" s="29"/>
      <c r="U35" s="47"/>
      <c r="W35" s="31"/>
      <c r="Y35" s="46"/>
      <c r="AA35" s="29"/>
      <c r="AC35" s="40"/>
      <c r="AE35" s="29"/>
      <c r="AG35" s="42" t="str">
        <f>IF(I9="0","","JD")</f>
        <v>JD</v>
      </c>
    </row>
    <row r="36" spans="2:33" ht="15" customHeight="1" x14ac:dyDescent="0.2">
      <c r="B36" s="47"/>
      <c r="C36" s="46" t="s">
        <v>76</v>
      </c>
      <c r="D36" s="38" t="s">
        <v>75</v>
      </c>
      <c r="E36" s="47"/>
      <c r="F36" s="46"/>
      <c r="G36" s="38"/>
      <c r="H36" s="47"/>
      <c r="I36" s="46"/>
      <c r="J36" s="47"/>
      <c r="K36" s="38"/>
      <c r="L36" s="47"/>
      <c r="M36" s="46"/>
      <c r="N36" s="38"/>
      <c r="O36" s="46"/>
      <c r="P36" s="38"/>
      <c r="Q36" s="38"/>
      <c r="S36" s="29"/>
      <c r="U36" s="47"/>
      <c r="W36" s="31"/>
      <c r="Y36" s="46"/>
      <c r="AA36" s="29"/>
      <c r="AC36" s="40"/>
      <c r="AE36" s="29"/>
      <c r="AG36" s="42" t="str">
        <f>IF(I9="0","","VC")</f>
        <v>VC</v>
      </c>
    </row>
    <row r="37" spans="2:33" x14ac:dyDescent="0.2">
      <c r="B37" s="48"/>
      <c r="C37" s="49"/>
      <c r="S37" s="29"/>
      <c r="U37" s="47"/>
      <c r="W37" s="31"/>
      <c r="Y37" s="46"/>
      <c r="AA37" s="29"/>
      <c r="AC37" s="40"/>
      <c r="AE37" s="29"/>
    </row>
    <row r="38" spans="2:33" x14ac:dyDescent="0.2">
      <c r="C38" s="45" t="s">
        <v>74</v>
      </c>
      <c r="D38" s="53"/>
      <c r="E38" s="45"/>
      <c r="F38" s="45"/>
      <c r="S38" s="29"/>
      <c r="U38" s="47"/>
      <c r="W38" s="31"/>
      <c r="Y38" s="46"/>
      <c r="AA38" s="29"/>
      <c r="AC38" s="40"/>
      <c r="AE38" s="29"/>
    </row>
    <row r="39" spans="2:33" x14ac:dyDescent="0.2">
      <c r="B39" s="33"/>
      <c r="C39" s="32" t="s">
        <v>73</v>
      </c>
      <c r="D39" s="44" t="s">
        <v>72</v>
      </c>
      <c r="E39" s="55"/>
      <c r="F39" s="54"/>
      <c r="G39" s="54"/>
      <c r="H39" s="33"/>
      <c r="I39" s="32"/>
      <c r="J39" s="33"/>
      <c r="K39" s="54"/>
      <c r="L39" s="33"/>
      <c r="M39" s="50" t="s">
        <v>47</v>
      </c>
      <c r="N39" s="31"/>
      <c r="O39" s="32"/>
      <c r="P39" s="31"/>
      <c r="Q39" s="54"/>
      <c r="R39" s="33"/>
      <c r="S39" s="29"/>
      <c r="U39" s="47"/>
      <c r="W39" s="31"/>
      <c r="Y39" s="46"/>
      <c r="AA39" s="29"/>
      <c r="AC39" s="40"/>
      <c r="AE39" s="29"/>
      <c r="AG39" s="42" t="str">
        <f>IF(Q9="VC","T5","")</f>
        <v/>
      </c>
    </row>
    <row r="40" spans="2:33" x14ac:dyDescent="0.2">
      <c r="B40" s="33"/>
      <c r="C40" s="32" t="s">
        <v>71</v>
      </c>
      <c r="D40" s="44" t="s">
        <v>70</v>
      </c>
      <c r="E40" s="55"/>
      <c r="F40" s="54"/>
      <c r="G40" s="54"/>
      <c r="H40" s="33"/>
      <c r="I40" s="32"/>
      <c r="J40" s="33"/>
      <c r="K40" s="54"/>
      <c r="L40" s="33"/>
      <c r="M40" s="50" t="s">
        <v>47</v>
      </c>
      <c r="N40" s="31"/>
      <c r="O40" s="32"/>
      <c r="P40" s="31"/>
      <c r="Q40" s="54"/>
      <c r="R40" s="33"/>
      <c r="S40" s="29"/>
      <c r="U40" s="47"/>
      <c r="W40" s="31"/>
      <c r="Y40" s="46"/>
      <c r="AA40" s="29"/>
      <c r="AC40" s="40"/>
      <c r="AE40" s="29"/>
      <c r="AG40" s="42" t="str">
        <f>IF(Q9="VC","T6","")</f>
        <v/>
      </c>
    </row>
    <row r="41" spans="2:33" x14ac:dyDescent="0.2">
      <c r="B41" s="33"/>
      <c r="C41" s="32" t="s">
        <v>69</v>
      </c>
      <c r="D41" s="31" t="s">
        <v>68</v>
      </c>
      <c r="E41" s="55"/>
      <c r="F41" s="54"/>
      <c r="G41" s="54"/>
      <c r="H41" s="33"/>
      <c r="I41" s="32"/>
      <c r="J41" s="33"/>
      <c r="K41" s="54"/>
      <c r="L41" s="33"/>
      <c r="M41" s="50" t="s">
        <v>50</v>
      </c>
      <c r="N41" s="31"/>
      <c r="O41" s="32"/>
      <c r="P41" s="31"/>
      <c r="Q41" s="54"/>
      <c r="R41" s="33"/>
      <c r="S41" s="29"/>
      <c r="U41" s="47"/>
      <c r="W41" s="31"/>
      <c r="Y41" s="46"/>
      <c r="AA41" s="29"/>
      <c r="AC41" s="40"/>
      <c r="AE41" s="29"/>
      <c r="AG41" s="42" t="str">
        <f>IF(Q9="JD","1A","")</f>
        <v/>
      </c>
    </row>
    <row r="42" spans="2:33" x14ac:dyDescent="0.2">
      <c r="B42" s="48"/>
      <c r="C42" s="49"/>
      <c r="D42" s="48"/>
      <c r="S42" s="42"/>
      <c r="U42" s="47"/>
      <c r="W42" s="31"/>
      <c r="Y42" s="46"/>
      <c r="AA42" s="29"/>
      <c r="AC42" s="40"/>
      <c r="AE42" s="29"/>
    </row>
    <row r="43" spans="2:33" ht="15" customHeight="1" x14ac:dyDescent="0.2">
      <c r="C43" s="45" t="s">
        <v>67</v>
      </c>
      <c r="D43" s="53"/>
      <c r="U43" s="47"/>
      <c r="W43" s="31"/>
      <c r="Y43" s="46"/>
      <c r="AA43" s="29"/>
      <c r="AC43" s="40"/>
      <c r="AE43" s="29"/>
    </row>
    <row r="44" spans="2:33" x14ac:dyDescent="0.2">
      <c r="B44" s="47"/>
      <c r="C44" s="46" t="s">
        <v>35</v>
      </c>
      <c r="D44" s="38" t="s">
        <v>66</v>
      </c>
      <c r="E44" s="47"/>
      <c r="F44" s="46"/>
      <c r="G44" s="38"/>
      <c r="H44" s="47"/>
      <c r="I44" s="46"/>
      <c r="J44" s="47"/>
      <c r="K44" s="38"/>
      <c r="L44" s="47"/>
      <c r="M44" s="46"/>
      <c r="N44" s="38"/>
      <c r="O44" s="46"/>
      <c r="P44" s="38"/>
      <c r="Q44" s="38"/>
      <c r="R44" s="47"/>
      <c r="S44" s="46"/>
      <c r="T44" s="38"/>
      <c r="U44" s="47"/>
      <c r="W44" s="31"/>
      <c r="Y44" s="46"/>
      <c r="AA44" s="29"/>
      <c r="AC44" s="40"/>
      <c r="AE44" s="29"/>
      <c r="AG44" s="42" t="str">
        <f>IF(I9="0","","XX")</f>
        <v>XX</v>
      </c>
    </row>
    <row r="45" spans="2:33" x14ac:dyDescent="0.2">
      <c r="B45" s="47"/>
      <c r="C45" s="46" t="s">
        <v>65</v>
      </c>
      <c r="D45" s="38" t="s">
        <v>64</v>
      </c>
      <c r="E45" s="47"/>
      <c r="F45" s="46"/>
      <c r="G45" s="38"/>
      <c r="H45" s="47"/>
      <c r="I45" s="46"/>
      <c r="J45" s="47"/>
      <c r="K45" s="38"/>
      <c r="L45" s="47"/>
      <c r="M45" s="46"/>
      <c r="N45" s="38"/>
      <c r="O45" s="46"/>
      <c r="P45" s="38"/>
      <c r="Q45" s="38"/>
      <c r="R45" s="47"/>
      <c r="S45" s="46"/>
      <c r="T45" s="38"/>
      <c r="U45" s="47"/>
      <c r="W45" s="31"/>
      <c r="Y45" s="46"/>
      <c r="AA45" s="29"/>
      <c r="AC45" s="40"/>
      <c r="AE45" s="29"/>
      <c r="AG45" s="42" t="str">
        <f>IF(I9="0","","LUB")</f>
        <v>LUB</v>
      </c>
    </row>
    <row r="46" spans="2:33" x14ac:dyDescent="0.2">
      <c r="B46" s="47"/>
      <c r="C46" s="46" t="s">
        <v>63</v>
      </c>
      <c r="D46" s="38" t="s">
        <v>62</v>
      </c>
      <c r="E46" s="47"/>
      <c r="F46" s="46"/>
      <c r="G46" s="38"/>
      <c r="H46" s="47"/>
      <c r="I46" s="46"/>
      <c r="J46" s="47"/>
      <c r="K46" s="38"/>
      <c r="L46" s="47"/>
      <c r="M46" s="52"/>
      <c r="N46" s="38"/>
      <c r="O46" s="46"/>
      <c r="P46" s="38"/>
      <c r="Q46" s="38"/>
      <c r="R46" s="47"/>
      <c r="S46" s="46"/>
      <c r="T46" s="38"/>
      <c r="U46" s="47"/>
      <c r="W46" s="31"/>
      <c r="Y46" s="46"/>
      <c r="AA46" s="29"/>
      <c r="AC46" s="40"/>
      <c r="AE46" s="29"/>
      <c r="AG46" s="42" t="str">
        <f>IF(I9="0","","W76")</f>
        <v>W76</v>
      </c>
    </row>
    <row r="47" spans="2:33" ht="15" customHeight="1" x14ac:dyDescent="0.2">
      <c r="B47" s="47"/>
      <c r="C47" s="46" t="s">
        <v>61</v>
      </c>
      <c r="D47" s="38" t="s">
        <v>60</v>
      </c>
      <c r="E47" s="47"/>
      <c r="F47" s="46"/>
      <c r="G47" s="38"/>
      <c r="H47" s="47"/>
      <c r="I47" s="46"/>
      <c r="J47" s="47"/>
      <c r="K47" s="38"/>
      <c r="L47" s="47"/>
      <c r="M47" s="52"/>
      <c r="N47" s="38"/>
      <c r="O47" s="46"/>
      <c r="P47" s="38"/>
      <c r="Q47" s="38"/>
      <c r="R47" s="47"/>
      <c r="S47" s="46"/>
      <c r="T47" s="38"/>
      <c r="U47" s="47"/>
      <c r="W47" s="31"/>
      <c r="Y47" s="46"/>
      <c r="AA47" s="29"/>
      <c r="AC47" s="40"/>
      <c r="AE47" s="29"/>
      <c r="AG47" s="42" t="str">
        <f>IF(I9="0","","E76")</f>
        <v>E76</v>
      </c>
    </row>
    <row r="48" spans="2:33" ht="15" customHeight="1" x14ac:dyDescent="0.2">
      <c r="B48" s="47"/>
      <c r="C48" s="46" t="s">
        <v>59</v>
      </c>
      <c r="D48" s="38" t="s">
        <v>58</v>
      </c>
      <c r="E48" s="47"/>
      <c r="F48" s="46"/>
      <c r="G48" s="38"/>
      <c r="H48" s="47"/>
      <c r="I48" s="46"/>
      <c r="J48" s="47"/>
      <c r="K48" s="38"/>
      <c r="L48" s="47"/>
      <c r="M48" s="52"/>
      <c r="N48" s="38"/>
      <c r="O48" s="46"/>
      <c r="P48" s="38"/>
      <c r="Q48" s="38"/>
      <c r="R48" s="47"/>
      <c r="S48" s="46"/>
      <c r="T48" s="38"/>
      <c r="U48" s="47"/>
      <c r="W48" s="31"/>
      <c r="Y48" s="46"/>
      <c r="AA48" s="29"/>
      <c r="AC48" s="40"/>
      <c r="AE48" s="29"/>
      <c r="AG48" s="42" t="str">
        <f>IF(I9="0","","W10")</f>
        <v>W10</v>
      </c>
    </row>
    <row r="49" spans="2:36" x14ac:dyDescent="0.2">
      <c r="B49" s="47"/>
      <c r="C49" s="46" t="s">
        <v>57</v>
      </c>
      <c r="D49" s="38" t="s">
        <v>56</v>
      </c>
      <c r="E49" s="47"/>
      <c r="F49" s="46"/>
      <c r="G49" s="38"/>
      <c r="H49" s="47"/>
      <c r="I49" s="46"/>
      <c r="J49" s="47"/>
      <c r="K49" s="38"/>
      <c r="L49" s="47"/>
      <c r="M49" s="52"/>
      <c r="N49" s="38"/>
      <c r="O49" s="46"/>
      <c r="P49" s="38"/>
      <c r="Q49" s="38"/>
      <c r="R49" s="47"/>
      <c r="S49" s="46"/>
      <c r="T49" s="38"/>
      <c r="U49" s="47"/>
      <c r="W49" s="31"/>
      <c r="Y49" s="46"/>
      <c r="AA49" s="29"/>
      <c r="AC49" s="40"/>
      <c r="AE49" s="29"/>
      <c r="AG49" s="42" t="str">
        <f>IF(I9="0","","E19")</f>
        <v>E19</v>
      </c>
    </row>
    <row r="50" spans="2:36" x14ac:dyDescent="0.2">
      <c r="B50" s="48"/>
      <c r="C50" s="49"/>
      <c r="D50" s="48"/>
      <c r="S50" s="42"/>
      <c r="W50" s="31"/>
      <c r="Y50" s="46"/>
      <c r="AA50" s="29"/>
      <c r="AC50" s="40"/>
      <c r="AE50" s="29"/>
    </row>
    <row r="51" spans="2:36" x14ac:dyDescent="0.2">
      <c r="C51" s="45" t="s">
        <v>55</v>
      </c>
      <c r="S51" s="42"/>
      <c r="W51" s="31"/>
      <c r="Y51" s="46"/>
      <c r="AA51" s="29"/>
      <c r="AC51" s="40"/>
      <c r="AE51" s="29"/>
    </row>
    <row r="52" spans="2:36" x14ac:dyDescent="0.2">
      <c r="B52" s="33"/>
      <c r="C52" s="32" t="s">
        <v>28</v>
      </c>
      <c r="D52" s="44" t="s">
        <v>54</v>
      </c>
      <c r="E52" s="33"/>
      <c r="F52" s="32"/>
      <c r="G52" s="31"/>
      <c r="H52" s="33"/>
      <c r="I52" s="32"/>
      <c r="J52" s="33"/>
      <c r="K52" s="31"/>
      <c r="L52" s="33"/>
      <c r="M52" s="50" t="s">
        <v>53</v>
      </c>
      <c r="N52" s="31"/>
      <c r="O52" s="32"/>
      <c r="P52" s="31"/>
      <c r="Q52" s="31"/>
      <c r="R52" s="33"/>
      <c r="S52" s="32"/>
      <c r="T52" s="31"/>
      <c r="U52" s="33"/>
      <c r="V52" s="32"/>
      <c r="W52" s="31"/>
      <c r="Y52" s="46"/>
      <c r="AA52" s="29"/>
      <c r="AC52" s="40"/>
      <c r="AE52" s="29"/>
      <c r="AG52" s="51" t="str">
        <f>AH52&amp;AI52&amp;AJ52</f>
        <v/>
      </c>
      <c r="AH52" s="51" t="str">
        <f>IF(AND(Q9="JD",U9="W76"),"S","")</f>
        <v/>
      </c>
      <c r="AI52" s="51" t="str">
        <f>IF(AND(Q9="JD",U9="E76"),"S","")</f>
        <v/>
      </c>
      <c r="AJ52" s="42" t="str">
        <f>IF(AND(Q9="JD",U9="LUB"),"S","")</f>
        <v/>
      </c>
    </row>
    <row r="53" spans="2:36" x14ac:dyDescent="0.2">
      <c r="B53" s="33"/>
      <c r="C53" s="32" t="s">
        <v>52</v>
      </c>
      <c r="D53" s="44" t="s">
        <v>51</v>
      </c>
      <c r="E53" s="33"/>
      <c r="F53" s="32"/>
      <c r="G53" s="31"/>
      <c r="H53" s="33"/>
      <c r="I53" s="32"/>
      <c r="J53" s="33"/>
      <c r="K53" s="31"/>
      <c r="L53" s="33"/>
      <c r="M53" s="50" t="s">
        <v>50</v>
      </c>
      <c r="N53" s="31"/>
      <c r="O53" s="32"/>
      <c r="P53" s="31"/>
      <c r="Q53" s="31"/>
      <c r="R53" s="33"/>
      <c r="S53" s="32"/>
      <c r="T53" s="31"/>
      <c r="U53" s="33"/>
      <c r="V53" s="32"/>
      <c r="W53" s="31"/>
      <c r="Y53" s="46"/>
      <c r="AA53" s="29"/>
      <c r="AC53" s="40"/>
      <c r="AE53" s="29"/>
      <c r="AG53" s="51" t="str">
        <f>IF(Q9="JD","T","")</f>
        <v/>
      </c>
    </row>
    <row r="54" spans="2:36" x14ac:dyDescent="0.2">
      <c r="B54" s="33"/>
      <c r="C54" s="32" t="s">
        <v>21</v>
      </c>
      <c r="D54" s="44" t="s">
        <v>49</v>
      </c>
      <c r="E54" s="33"/>
      <c r="F54" s="32"/>
      <c r="G54" s="31"/>
      <c r="H54" s="33"/>
      <c r="I54" s="32"/>
      <c r="J54" s="33"/>
      <c r="K54" s="31"/>
      <c r="L54" s="33"/>
      <c r="M54" s="50" t="s">
        <v>47</v>
      </c>
      <c r="N54" s="31"/>
      <c r="O54" s="32"/>
      <c r="P54" s="31"/>
      <c r="Q54" s="31"/>
      <c r="R54" s="33"/>
      <c r="S54" s="32"/>
      <c r="T54" s="31"/>
      <c r="U54" s="33"/>
      <c r="V54" s="32"/>
      <c r="W54" s="31"/>
      <c r="Y54" s="46"/>
      <c r="AA54" s="29"/>
      <c r="AC54" s="40"/>
      <c r="AE54" s="29"/>
      <c r="AG54" s="51" t="str">
        <f>IF(Q9="VC","B","")</f>
        <v/>
      </c>
    </row>
    <row r="55" spans="2:36" x14ac:dyDescent="0.2">
      <c r="B55" s="33"/>
      <c r="C55" s="32" t="s">
        <v>19</v>
      </c>
      <c r="D55" s="44" t="s">
        <v>48</v>
      </c>
      <c r="E55" s="33"/>
      <c r="F55" s="32"/>
      <c r="G55" s="31"/>
      <c r="H55" s="33"/>
      <c r="I55" s="32"/>
      <c r="J55" s="33"/>
      <c r="K55" s="31"/>
      <c r="L55" s="33"/>
      <c r="M55" s="50" t="s">
        <v>47</v>
      </c>
      <c r="N55" s="31"/>
      <c r="O55" s="32"/>
      <c r="P55" s="31"/>
      <c r="Q55" s="31"/>
      <c r="R55" s="33"/>
      <c r="S55" s="32"/>
      <c r="T55" s="31"/>
      <c r="U55" s="33"/>
      <c r="V55" s="32"/>
      <c r="W55" s="31"/>
      <c r="Y55" s="46"/>
      <c r="AA55" s="29"/>
      <c r="AC55" s="40"/>
      <c r="AE55" s="29"/>
      <c r="AG55" s="42" t="str">
        <f>IF(Q9="VC","C","")</f>
        <v/>
      </c>
    </row>
    <row r="56" spans="2:36" x14ac:dyDescent="0.2">
      <c r="B56" s="48"/>
      <c r="C56" s="49"/>
      <c r="D56" s="48"/>
      <c r="S56" s="42"/>
      <c r="Y56" s="46"/>
      <c r="AA56" s="29"/>
      <c r="AC56" s="40"/>
      <c r="AE56" s="29"/>
    </row>
    <row r="57" spans="2:36" x14ac:dyDescent="0.2">
      <c r="C57" s="45" t="s">
        <v>46</v>
      </c>
      <c r="S57" s="42"/>
      <c r="Y57" s="46"/>
      <c r="AA57" s="29"/>
      <c r="AC57" s="40"/>
      <c r="AE57" s="29"/>
    </row>
    <row r="58" spans="2:36" x14ac:dyDescent="0.2">
      <c r="B58" s="47"/>
      <c r="C58" s="46" t="s">
        <v>45</v>
      </c>
      <c r="D58" s="38" t="s">
        <v>44</v>
      </c>
      <c r="E58" s="47"/>
      <c r="F58" s="46"/>
      <c r="G58" s="38"/>
      <c r="H58" s="47"/>
      <c r="I58" s="46"/>
      <c r="J58" s="47"/>
      <c r="K58" s="38"/>
      <c r="L58" s="47"/>
      <c r="M58" s="46"/>
      <c r="N58" s="38"/>
      <c r="O58" s="46"/>
      <c r="P58" s="38"/>
      <c r="Q58" s="38"/>
      <c r="R58" s="47"/>
      <c r="S58" s="46"/>
      <c r="T58" s="38"/>
      <c r="U58" s="47"/>
      <c r="V58" s="46"/>
      <c r="W58" s="38"/>
      <c r="X58" s="47"/>
      <c r="Y58" s="46"/>
      <c r="AA58" s="29"/>
      <c r="AC58" s="40"/>
      <c r="AE58" s="29"/>
      <c r="AG58" s="42" t="str">
        <f>IF(I9="0","","N5")</f>
        <v>N5</v>
      </c>
    </row>
    <row r="59" spans="2:36" x14ac:dyDescent="0.2">
      <c r="B59" s="47"/>
      <c r="C59" s="46" t="s">
        <v>43</v>
      </c>
      <c r="D59" s="38" t="s">
        <v>42</v>
      </c>
      <c r="E59" s="47"/>
      <c r="F59" s="46"/>
      <c r="G59" s="38"/>
      <c r="H59" s="47"/>
      <c r="I59" s="46"/>
      <c r="J59" s="47"/>
      <c r="K59" s="38"/>
      <c r="L59" s="47"/>
      <c r="M59" s="46"/>
      <c r="N59" s="38"/>
      <c r="O59" s="46"/>
      <c r="P59" s="38"/>
      <c r="Q59" s="38"/>
      <c r="R59" s="47"/>
      <c r="S59" s="46"/>
      <c r="T59" s="38"/>
      <c r="U59" s="47"/>
      <c r="V59" s="46"/>
      <c r="W59" s="38"/>
      <c r="X59" s="47"/>
      <c r="Y59" s="46"/>
      <c r="AA59" s="29"/>
      <c r="AC59" s="40"/>
      <c r="AE59" s="29"/>
      <c r="AG59" s="42" t="str">
        <f>IF(I9="0","","EB")</f>
        <v>EB</v>
      </c>
    </row>
    <row r="60" spans="2:36" x14ac:dyDescent="0.2">
      <c r="B60" s="47"/>
      <c r="C60" s="46" t="s">
        <v>41</v>
      </c>
      <c r="D60" s="38" t="s">
        <v>40</v>
      </c>
      <c r="E60" s="47"/>
      <c r="F60" s="46"/>
      <c r="G60" s="38"/>
      <c r="H60" s="47"/>
      <c r="I60" s="46"/>
      <c r="J60" s="47"/>
      <c r="K60" s="38"/>
      <c r="L60" s="47"/>
      <c r="M60" s="46"/>
      <c r="N60" s="38"/>
      <c r="O60" s="46"/>
      <c r="P60" s="38"/>
      <c r="Q60" s="38"/>
      <c r="R60" s="47"/>
      <c r="S60" s="46"/>
      <c r="T60" s="38"/>
      <c r="U60" s="47"/>
      <c r="V60" s="46"/>
      <c r="W60" s="38"/>
      <c r="X60" s="47"/>
      <c r="Y60" s="46"/>
      <c r="AA60" s="29"/>
      <c r="AC60" s="40"/>
      <c r="AE60" s="29"/>
      <c r="AG60" s="42" t="str">
        <f>IF(I9="0","","EK")</f>
        <v>EK</v>
      </c>
    </row>
    <row r="61" spans="2:36" x14ac:dyDescent="0.2">
      <c r="B61" s="47"/>
      <c r="C61" s="46" t="s">
        <v>39</v>
      </c>
      <c r="D61" s="38" t="s">
        <v>38</v>
      </c>
      <c r="E61" s="47"/>
      <c r="F61" s="46"/>
      <c r="G61" s="38"/>
      <c r="H61" s="47"/>
      <c r="I61" s="46"/>
      <c r="J61" s="47"/>
      <c r="K61" s="38"/>
      <c r="L61" s="47"/>
      <c r="M61" s="46"/>
      <c r="N61" s="38"/>
      <c r="O61" s="46"/>
      <c r="P61" s="38"/>
      <c r="Q61" s="38"/>
      <c r="R61" s="47"/>
      <c r="S61" s="46"/>
      <c r="T61" s="38"/>
      <c r="U61" s="47"/>
      <c r="V61" s="46"/>
      <c r="W61" s="38"/>
      <c r="X61" s="47"/>
      <c r="Y61" s="46"/>
      <c r="AA61" s="29"/>
      <c r="AC61" s="40"/>
      <c r="AE61" s="29"/>
      <c r="AG61" s="42" t="str">
        <f>IF(I9="0","","EL")</f>
        <v>EL</v>
      </c>
    </row>
    <row r="62" spans="2:36" x14ac:dyDescent="0.2">
      <c r="B62" s="47"/>
      <c r="C62" s="46" t="s">
        <v>37</v>
      </c>
      <c r="D62" s="38" t="s">
        <v>36</v>
      </c>
      <c r="E62" s="47"/>
      <c r="F62" s="46"/>
      <c r="G62" s="38"/>
      <c r="H62" s="47"/>
      <c r="I62" s="46"/>
      <c r="J62" s="47"/>
      <c r="K62" s="38"/>
      <c r="L62" s="47"/>
      <c r="M62" s="46"/>
      <c r="N62" s="38"/>
      <c r="O62" s="46"/>
      <c r="P62" s="38"/>
      <c r="Q62" s="38"/>
      <c r="R62" s="47"/>
      <c r="S62" s="46"/>
      <c r="T62" s="38"/>
      <c r="U62" s="47"/>
      <c r="V62" s="46"/>
      <c r="W62" s="38"/>
      <c r="X62" s="47"/>
      <c r="Y62" s="46"/>
      <c r="AA62" s="29"/>
      <c r="AC62" s="40"/>
      <c r="AE62" s="29"/>
      <c r="AG62" s="42" t="str">
        <f>IF(I9="0","","EM")</f>
        <v>EM</v>
      </c>
    </row>
    <row r="63" spans="2:36" x14ac:dyDescent="0.2">
      <c r="B63" s="47"/>
      <c r="C63" s="46" t="s">
        <v>35</v>
      </c>
      <c r="D63" s="38" t="s">
        <v>34</v>
      </c>
      <c r="E63" s="47"/>
      <c r="F63" s="46"/>
      <c r="G63" s="38"/>
      <c r="H63" s="47"/>
      <c r="I63" s="46"/>
      <c r="J63" s="47"/>
      <c r="K63" s="38"/>
      <c r="L63" s="47"/>
      <c r="M63" s="46"/>
      <c r="N63" s="38"/>
      <c r="O63" s="46"/>
      <c r="P63" s="38"/>
      <c r="Q63" s="38"/>
      <c r="R63" s="47"/>
      <c r="S63" s="46"/>
      <c r="T63" s="38"/>
      <c r="U63" s="47"/>
      <c r="V63" s="46"/>
      <c r="W63" s="38"/>
      <c r="X63" s="47"/>
      <c r="Y63" s="46"/>
      <c r="AA63" s="29"/>
      <c r="AC63" s="40"/>
      <c r="AE63" s="29"/>
      <c r="AG63" s="42" t="str">
        <f>IF(I9="0","","XX")</f>
        <v>XX</v>
      </c>
    </row>
    <row r="64" spans="2:36" x14ac:dyDescent="0.2">
      <c r="AA64" s="29"/>
      <c r="AC64" s="40"/>
      <c r="AE64" s="29"/>
    </row>
    <row r="65" spans="2:33" x14ac:dyDescent="0.2">
      <c r="C65" s="45" t="s">
        <v>33</v>
      </c>
      <c r="AA65" s="29"/>
      <c r="AC65" s="40"/>
      <c r="AE65" s="29"/>
    </row>
    <row r="66" spans="2:33" x14ac:dyDescent="0.2">
      <c r="B66" s="33"/>
      <c r="C66" s="32" t="s">
        <v>32</v>
      </c>
      <c r="D66" s="44" t="s">
        <v>31</v>
      </c>
      <c r="E66" s="30"/>
      <c r="F66" s="30"/>
      <c r="G66" s="30"/>
      <c r="H66" s="30"/>
      <c r="I66" s="30"/>
      <c r="J66" s="30"/>
      <c r="K66" s="30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C66" s="40"/>
      <c r="AE66" s="29"/>
      <c r="AG66" s="42" t="str">
        <f>IF(I9="0","","W")</f>
        <v>W</v>
      </c>
    </row>
    <row r="67" spans="2:33" x14ac:dyDescent="0.2">
      <c r="B67" s="33"/>
      <c r="C67" s="32" t="s">
        <v>26</v>
      </c>
      <c r="D67" s="43" t="s">
        <v>30</v>
      </c>
      <c r="E67" s="43"/>
      <c r="F67" s="43"/>
      <c r="G67" s="43"/>
      <c r="H67" s="43"/>
      <c r="I67" s="43"/>
      <c r="J67" s="43"/>
      <c r="K67" s="43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C67" s="40"/>
      <c r="AE67" s="29"/>
      <c r="AG67" s="42" t="str">
        <f>IF(I9="0","","X")</f>
        <v>X</v>
      </c>
    </row>
    <row r="68" spans="2:33" x14ac:dyDescent="0.2">
      <c r="AC68" s="40"/>
      <c r="AE68" s="29"/>
    </row>
    <row r="69" spans="2:33" x14ac:dyDescent="0.2">
      <c r="B69" s="41"/>
      <c r="C69" s="34" t="s">
        <v>29</v>
      </c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AC69" s="40"/>
      <c r="AE69" s="29"/>
    </row>
    <row r="70" spans="2:33" ht="24.75" customHeight="1" x14ac:dyDescent="0.2">
      <c r="B70" s="37"/>
      <c r="C70" s="36" t="s">
        <v>28</v>
      </c>
      <c r="D70" s="39" t="s">
        <v>27</v>
      </c>
      <c r="E70" s="39"/>
      <c r="F70" s="39"/>
      <c r="G70" s="39"/>
      <c r="H70" s="39"/>
      <c r="I70" s="39"/>
      <c r="J70" s="39"/>
      <c r="K70" s="39"/>
      <c r="L70" s="39"/>
      <c r="M70" s="39"/>
      <c r="N70" s="37"/>
      <c r="O70" s="36"/>
      <c r="P70" s="36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E70" s="29"/>
    </row>
    <row r="71" spans="2:33" x14ac:dyDescent="0.2">
      <c r="B71" s="37"/>
      <c r="C71" s="36" t="s">
        <v>26</v>
      </c>
      <c r="D71" s="38" t="s">
        <v>25</v>
      </c>
      <c r="E71" s="35"/>
      <c r="F71" s="35"/>
      <c r="G71" s="35"/>
      <c r="H71" s="35"/>
      <c r="I71" s="35"/>
      <c r="J71" s="35"/>
      <c r="K71" s="35"/>
      <c r="L71" s="35"/>
      <c r="M71" s="35"/>
      <c r="N71" s="37"/>
      <c r="O71" s="36"/>
      <c r="P71" s="36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E71" s="29"/>
    </row>
    <row r="72" spans="2:33" x14ac:dyDescent="0.2">
      <c r="AE72" s="29"/>
    </row>
    <row r="73" spans="2:33" x14ac:dyDescent="0.2">
      <c r="C73" s="34" t="s">
        <v>24</v>
      </c>
      <c r="AE73" s="29"/>
    </row>
    <row r="74" spans="2:33" ht="15" customHeight="1" x14ac:dyDescent="0.2">
      <c r="B74" s="33"/>
      <c r="C74" s="32" t="s">
        <v>23</v>
      </c>
      <c r="D74" s="31" t="s">
        <v>22</v>
      </c>
      <c r="E74" s="30"/>
      <c r="F74" s="30"/>
      <c r="G74" s="30"/>
      <c r="H74" s="30"/>
      <c r="I74" s="30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</row>
    <row r="75" spans="2:33" ht="15" customHeight="1" x14ac:dyDescent="0.2">
      <c r="B75" s="33"/>
      <c r="C75" s="32" t="s">
        <v>21</v>
      </c>
      <c r="D75" s="31" t="s">
        <v>20</v>
      </c>
      <c r="E75" s="30"/>
      <c r="F75" s="30"/>
      <c r="G75" s="30"/>
      <c r="H75" s="30"/>
      <c r="I75" s="30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</row>
    <row r="76" spans="2:33" ht="15" customHeight="1" x14ac:dyDescent="0.2">
      <c r="B76" s="33"/>
      <c r="C76" s="32" t="s">
        <v>19</v>
      </c>
      <c r="D76" s="31" t="s">
        <v>18</v>
      </c>
      <c r="E76" s="30"/>
      <c r="F76" s="30"/>
      <c r="G76" s="30"/>
      <c r="H76" s="30"/>
      <c r="I76" s="30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2:33" x14ac:dyDescent="0.2">
      <c r="E77" s="26"/>
    </row>
    <row r="78" spans="2:33" x14ac:dyDescent="0.2">
      <c r="E78" s="26"/>
    </row>
    <row r="79" spans="2:33" x14ac:dyDescent="0.2">
      <c r="E79" s="26"/>
    </row>
    <row r="80" spans="2:33" x14ac:dyDescent="0.2">
      <c r="E80" s="26"/>
    </row>
    <row r="81" spans="2:27" x14ac:dyDescent="0.2">
      <c r="E81" s="26"/>
    </row>
    <row r="82" spans="2:27" x14ac:dyDescent="0.2">
      <c r="E82" s="26"/>
    </row>
    <row r="83" spans="2:27" x14ac:dyDescent="0.2">
      <c r="E83" s="26"/>
    </row>
    <row r="84" spans="2:27" x14ac:dyDescent="0.2">
      <c r="E84" s="26"/>
    </row>
    <row r="85" spans="2:27" x14ac:dyDescent="0.2">
      <c r="E85" s="26"/>
    </row>
    <row r="86" spans="2:27" x14ac:dyDescent="0.2">
      <c r="E86" s="26"/>
    </row>
    <row r="87" spans="2:27" x14ac:dyDescent="0.2">
      <c r="E87" s="26"/>
    </row>
    <row r="88" spans="2:27" x14ac:dyDescent="0.2">
      <c r="E88" s="26"/>
    </row>
    <row r="89" spans="2:27" x14ac:dyDescent="0.2">
      <c r="E89" s="26"/>
    </row>
    <row r="90" spans="2:27" ht="18" x14ac:dyDescent="0.25">
      <c r="B90" s="28" t="s">
        <v>17</v>
      </c>
      <c r="E90" s="26"/>
    </row>
    <row r="91" spans="2:27" ht="24" customHeight="1" thickBot="1" x14ac:dyDescent="0.25">
      <c r="B91" s="27" t="s">
        <v>16</v>
      </c>
      <c r="D91" s="14" t="str">
        <f>E9&amp;I9&amp;K9&amp;M9&amp;O9&amp;Q9&amp;S9&amp;U9&amp;W9&amp;Y9&amp;AA9&amp;AC9&amp;AE9</f>
        <v/>
      </c>
      <c r="F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5"/>
    </row>
    <row r="92" spans="2:27" ht="12.75" customHeight="1" thickBot="1" x14ac:dyDescent="0.25">
      <c r="B92" s="24" t="s">
        <v>15</v>
      </c>
      <c r="C92" s="23" t="s">
        <v>14</v>
      </c>
      <c r="D92" s="22" t="s">
        <v>13</v>
      </c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0"/>
    </row>
    <row r="93" spans="2:27" ht="20.25" customHeight="1" x14ac:dyDescent="0.2">
      <c r="B93" s="11" t="s">
        <v>12</v>
      </c>
      <c r="C93" s="19">
        <f>E9</f>
        <v>0</v>
      </c>
      <c r="D93" s="18" t="e">
        <f>VLOOKUP(C93,C15:E17,2,FALSE)</f>
        <v>#N/A</v>
      </c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6"/>
      <c r="AA93" s="15"/>
    </row>
    <row r="94" spans="2:27" ht="20.100000000000001" customHeight="1" x14ac:dyDescent="0.2">
      <c r="B94" s="11" t="s">
        <v>11</v>
      </c>
      <c r="C94" s="10">
        <f>I9</f>
        <v>0</v>
      </c>
      <c r="D94" s="9" t="e">
        <f>VLOOKUP(C94,C20:D22,2,FALSE)</f>
        <v>#N/A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8"/>
    </row>
    <row r="95" spans="2:27" ht="20.100000000000001" customHeight="1" x14ac:dyDescent="0.2">
      <c r="B95" s="11" t="s">
        <v>10</v>
      </c>
      <c r="C95" s="10">
        <f>K9</f>
        <v>0</v>
      </c>
      <c r="D95" s="9" t="e">
        <f>VLOOKUP(C95,C25:D25,2,FALSE)</f>
        <v>#N/A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8"/>
    </row>
    <row r="96" spans="2:27" ht="20.100000000000001" customHeight="1" x14ac:dyDescent="0.2">
      <c r="B96" s="11" t="s">
        <v>8</v>
      </c>
      <c r="C96" s="10">
        <f>M9</f>
        <v>0</v>
      </c>
      <c r="D96" s="9" t="e">
        <f>VLOOKUP(C96,C28:J29,2,FALSE)</f>
        <v>#N/A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8"/>
    </row>
    <row r="97" spans="2:34" ht="20.100000000000001" customHeight="1" x14ac:dyDescent="0.2">
      <c r="B97" s="11" t="s">
        <v>9</v>
      </c>
      <c r="C97" s="10">
        <f>O9</f>
        <v>0</v>
      </c>
      <c r="D97" s="9" t="e">
        <f>VLOOKUP(O9,C32:E32,2,FALSE)</f>
        <v>#N/A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8"/>
    </row>
    <row r="98" spans="2:34" ht="20.100000000000001" customHeight="1" x14ac:dyDescent="0.2">
      <c r="B98" s="11" t="s">
        <v>8</v>
      </c>
      <c r="C98" s="10">
        <f>Q9</f>
        <v>0</v>
      </c>
      <c r="D98" s="9" t="e">
        <f>VLOOKUP(Q9,C35:D36,2,FALSE)</f>
        <v>#N/A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8"/>
    </row>
    <row r="99" spans="2:34" ht="20.100000000000001" customHeight="1" x14ac:dyDescent="0.2">
      <c r="B99" s="11" t="s">
        <v>7</v>
      </c>
      <c r="C99" s="10">
        <f>S9</f>
        <v>0</v>
      </c>
      <c r="D99" s="9" t="e">
        <f>VLOOKUP(S9,C39:D41,2,FALSE)</f>
        <v>#N/A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8"/>
    </row>
    <row r="100" spans="2:34" ht="20.100000000000001" customHeight="1" x14ac:dyDescent="0.2">
      <c r="B100" s="11" t="s">
        <v>6</v>
      </c>
      <c r="C100" s="10">
        <f>U9</f>
        <v>0</v>
      </c>
      <c r="D100" s="9" t="e">
        <f>VLOOKUP(U9,C44:D49,2,FALSE)</f>
        <v>#N/A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8"/>
      <c r="AH100" s="14"/>
    </row>
    <row r="101" spans="2:34" ht="20.100000000000001" customHeight="1" x14ac:dyDescent="0.2">
      <c r="B101" s="11" t="s">
        <v>5</v>
      </c>
      <c r="C101" s="10">
        <f>W9</f>
        <v>0</v>
      </c>
      <c r="D101" s="9" t="e">
        <f>VLOOKUP(W9,C52:D55,2,FALSE)</f>
        <v>#N/A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8"/>
    </row>
    <row r="102" spans="2:34" ht="20.100000000000001" customHeight="1" x14ac:dyDescent="0.2">
      <c r="B102" s="11" t="s">
        <v>4</v>
      </c>
      <c r="C102" s="10">
        <f>Y9</f>
        <v>0</v>
      </c>
      <c r="D102" s="9" t="e">
        <f>VLOOKUP(Y9,C58:D63,2,FALSE)</f>
        <v>#N/A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8"/>
    </row>
    <row r="103" spans="2:34" ht="20.100000000000001" customHeight="1" x14ac:dyDescent="0.2">
      <c r="B103" s="11" t="s">
        <v>3</v>
      </c>
      <c r="C103" s="10">
        <f>AA9</f>
        <v>0</v>
      </c>
      <c r="D103" s="9" t="e">
        <f>VLOOKUP(AA9,C66:K67,2,FALSE)</f>
        <v>#N/A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2"/>
    </row>
    <row r="104" spans="2:34" ht="20.100000000000001" customHeight="1" x14ac:dyDescent="0.2">
      <c r="B104" s="11" t="s">
        <v>2</v>
      </c>
      <c r="C104" s="10">
        <f>AC9</f>
        <v>0</v>
      </c>
      <c r="D104" s="9" t="e">
        <f>VLOOKUP(AC9,C70:M71,2,FALSE)</f>
        <v>#N/A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8"/>
    </row>
    <row r="105" spans="2:34" ht="20.100000000000001" customHeight="1" x14ac:dyDescent="0.2">
      <c r="B105" s="11" t="s">
        <v>1</v>
      </c>
      <c r="C105" s="10">
        <f>AE9</f>
        <v>0</v>
      </c>
      <c r="D105" s="9" t="e">
        <f>VLOOKUP(AE9,C74:D76,2,FALSE)</f>
        <v>#N/A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2"/>
    </row>
    <row r="106" spans="2:34" ht="20.100000000000001" customHeight="1" x14ac:dyDescent="0.2">
      <c r="B106" s="11"/>
      <c r="C106" s="10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8"/>
    </row>
    <row r="107" spans="2:34" ht="20.100000000000001" customHeight="1" x14ac:dyDescent="0.2">
      <c r="B107" s="11"/>
      <c r="C107" s="1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8"/>
    </row>
    <row r="108" spans="2:34" ht="20.100000000000001" customHeight="1" thickBot="1" x14ac:dyDescent="0.25">
      <c r="B108" s="7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4"/>
    </row>
    <row r="109" spans="2:34" ht="22.5" customHeight="1" x14ac:dyDescent="0.2">
      <c r="E109" s="3" t="s">
        <v>0</v>
      </c>
      <c r="AA109" s="2"/>
    </row>
    <row r="110" spans="2:34" ht="22.5" customHeight="1" x14ac:dyDescent="0.2">
      <c r="M110" s="2"/>
      <c r="AA110" s="2"/>
    </row>
  </sheetData>
  <sheetProtection algorithmName="SHA-512" hashValue="VV19OfOYvQ919dGt7S5b8XwKHEMZUMFJNSU7agGOCiJ+Kxr+boWJpXxydfz5RaRKtx/wX8pULkmJ8NX3D1WS2g==" saltValue="lvii0qJ+UrUwrr76gJUCag==" spinCount="100000" sheet="1" objects="1" scenarios="1"/>
  <mergeCells count="22">
    <mergeCell ref="A4:Q4"/>
    <mergeCell ref="A6:D12"/>
    <mergeCell ref="E9:G10"/>
    <mergeCell ref="K9:K10"/>
    <mergeCell ref="M9:M10"/>
    <mergeCell ref="O9:O10"/>
    <mergeCell ref="W9:W10"/>
    <mergeCell ref="Y9:Y10"/>
    <mergeCell ref="AA9:AA10"/>
    <mergeCell ref="Q9:Q10"/>
    <mergeCell ref="D28:J28"/>
    <mergeCell ref="D29:J29"/>
    <mergeCell ref="AE9:AE10"/>
    <mergeCell ref="AC9:AC10"/>
    <mergeCell ref="D70:M70"/>
    <mergeCell ref="D67:K67"/>
    <mergeCell ref="I9:I10"/>
    <mergeCell ref="E12:G12"/>
    <mergeCell ref="B13:D13"/>
    <mergeCell ref="D32:K32"/>
    <mergeCell ref="S9:S10"/>
    <mergeCell ref="U9:U10"/>
  </mergeCells>
  <dataValidations count="13">
    <dataValidation type="list" allowBlank="1" showInputMessage="1" showErrorMessage="1" errorTitle="Invalid Data" error="Please select one option from the drop down list" promptTitle="Click here to select options" prompt=" " sqref="E9:G10" xr:uid="{00000000-0002-0000-2C00-00000B000000}">
      <formula1>$C$15:$C$17</formula1>
    </dataValidation>
    <dataValidation type="list" allowBlank="1" showInputMessage="1" showErrorMessage="1" errorTitle="Invalid Data" error="Please select one option from the drop down list" sqref="AE9:AE10" xr:uid="{00000000-0002-0000-2C00-00000D000000}">
      <formula1>$C$74:$C$76</formula1>
    </dataValidation>
    <dataValidation type="list" allowBlank="1" showInputMessage="1" showErrorMessage="1" errorTitle="Invalid Data" error="Please select one option from the drop down list" sqref="W9:W10" xr:uid="{00000000-0002-0000-2C00-00000C000000}">
      <formula1>$AG$52:$AG$55</formula1>
    </dataValidation>
    <dataValidation type="list" allowBlank="1" showInputMessage="1" showErrorMessage="1" errorTitle="Invalid Data" error="Please select one option from the drop down list" sqref="Y9:Y10" xr:uid="{00000000-0002-0000-2C00-00000A000000}">
      <formula1>$AG$58:$AG$63</formula1>
    </dataValidation>
    <dataValidation type="list" allowBlank="1" showInputMessage="1" showErrorMessage="1" errorTitle="Invalid Data" error="Please select one option from the drop down list" sqref="U9:U10" xr:uid="{00000000-0002-0000-2C00-000009000000}">
      <formula1>$AG$44:$AG$49</formula1>
    </dataValidation>
    <dataValidation type="list" allowBlank="1" showInputMessage="1" showErrorMessage="1" errorTitle="Invalid Data" error="Please select one option from the drop down list" sqref="AC9:AC10" xr:uid="{00000000-0002-0000-2C00-000008000000}">
      <formula1>$C$70:$C$71</formula1>
    </dataValidation>
    <dataValidation type="list" allowBlank="1" showInputMessage="1" showErrorMessage="1" errorTitle="Invalid Data" error="Please select one option from the drop down list" sqref="I9:I10" xr:uid="{00000000-0002-0000-2C00-000007000000}">
      <formula1>$C$20:$C$22</formula1>
    </dataValidation>
    <dataValidation type="list" allowBlank="1" showInputMessage="1" showErrorMessage="1" errorTitle="Invalid Data" error="Please select one option from the drop down list" sqref="S9:S10" xr:uid="{00000000-0002-0000-2C00-000006000000}">
      <formula1>$AG$39:$AG$41</formula1>
    </dataValidation>
    <dataValidation type="list" allowBlank="1" showInputMessage="1" showErrorMessage="1" errorTitle="Invalid Data" error="Please select one option from the drop down list" sqref="K9:K10" xr:uid="{00000000-0002-0000-2C00-000005000000}">
      <formula1>$C$25</formula1>
    </dataValidation>
    <dataValidation type="list" allowBlank="1" showInputMessage="1" showErrorMessage="1" errorTitle="Invalid Data" error="Please select one option from the drop down list" sqref="M9:M10" xr:uid="{00000000-0002-0000-2C00-000003000000}">
      <formula1>$AG$28:$AG$29</formula1>
    </dataValidation>
    <dataValidation type="list" allowBlank="1" showInputMessage="1" showErrorMessage="1" errorTitle="Invalid Data" error="Please select one option from the drop down list" sqref="O9:O10" xr:uid="{00000000-0002-0000-2C00-000002000000}">
      <formula1>$AG$32</formula1>
    </dataValidation>
    <dataValidation type="list" allowBlank="1" showInputMessage="1" showErrorMessage="1" errorTitle="Invalid Data" error="Please select one option from the drop down list" sqref="AA9:AA10" xr:uid="{00000000-0002-0000-2C00-000001000000}">
      <formula1>$AG$66:$AG$67</formula1>
    </dataValidation>
    <dataValidation type="list" allowBlank="1" showInputMessage="1" showErrorMessage="1" errorTitle="Invalid Data" error="Please select one option from the drop down list" sqref="Q9:Q10" xr:uid="{00000000-0002-0000-2C00-000000000000}">
      <formula1>$AG$35:$AG$36</formula1>
    </dataValidation>
  </dataValidations>
  <printOptions horizontalCentered="1"/>
  <pageMargins left="0.5" right="0.25" top="0.25" bottom="0.65" header="0.5" footer="0.28000000000000003"/>
  <pageSetup scale="40" orientation="portrait" horizontalDpi="1200" verticalDpi="1200" r:id="rId1"/>
  <headerFooter alignWithMargins="0">
    <oddFooter>&amp;LPage: &amp;P, &amp;D&amp;C
620 Technology Drive  ●   Ann Arbor, MI    ●    48108    ●    Ph.  734.677.6100   ●    Fax: 734.677.6105
&amp;"Arial,Bold"&amp;Uwww.dynics.com&amp;R&amp;"Impact,Regular"LWB2B Configurator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LW-DOUBLE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Tercero</dc:creator>
  <cp:lastModifiedBy>Alfonso Tercero</cp:lastModifiedBy>
  <dcterms:created xsi:type="dcterms:W3CDTF">2019-11-18T19:44:11Z</dcterms:created>
  <dcterms:modified xsi:type="dcterms:W3CDTF">2019-11-18T19:44:24Z</dcterms:modified>
</cp:coreProperties>
</file>