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Dynics\Distributor Price Lists\DYNICS\2023 Individual PriceLists\"/>
    </mc:Choice>
  </mc:AlternateContent>
  <xr:revisionPtr revIDLastSave="0" documentId="8_{CA551DE1-AF94-49B0-BE85-4D671396523E}" xr6:coauthVersionLast="47" xr6:coauthVersionMax="47" xr10:uidLastSave="{00000000-0000-0000-0000-000000000000}"/>
  <bookViews>
    <workbookView xWindow="-120" yWindow="-120" windowWidth="29040" windowHeight="17790" xr2:uid="{22C08C58-786A-4069-9981-D5717C628A50}"/>
  </bookViews>
  <sheets>
    <sheet name="HX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2" i="1" l="1"/>
  <c r="C112" i="1"/>
  <c r="D111" i="1"/>
  <c r="C111" i="1"/>
  <c r="D110" i="1"/>
  <c r="C110" i="1"/>
  <c r="D109" i="1"/>
  <c r="C109" i="1"/>
  <c r="D108" i="1"/>
  <c r="C108" i="1"/>
  <c r="D107" i="1"/>
  <c r="C107" i="1"/>
  <c r="C106" i="1"/>
  <c r="D106" i="1" s="1"/>
  <c r="C105" i="1"/>
  <c r="D105" i="1" s="1"/>
  <c r="D104" i="1"/>
  <c r="C104" i="1"/>
  <c r="D103" i="1"/>
  <c r="C103" i="1"/>
  <c r="D101" i="1"/>
  <c r="AA68" i="1"/>
  <c r="AA67" i="1"/>
  <c r="AA66" i="1"/>
  <c r="AA65" i="1"/>
  <c r="AA64" i="1"/>
  <c r="AA63" i="1"/>
  <c r="AA62" i="1"/>
  <c r="AA61" i="1"/>
  <c r="AA60" i="1"/>
  <c r="AA59" i="1"/>
  <c r="AA58" i="1"/>
  <c r="AA55" i="1"/>
  <c r="AA54" i="1"/>
  <c r="AA53" i="1"/>
  <c r="AA52" i="1"/>
  <c r="AA51" i="1"/>
  <c r="AE50" i="1"/>
  <c r="AD50" i="1"/>
  <c r="AC50" i="1"/>
  <c r="AA50" i="1"/>
  <c r="AA45" i="1"/>
  <c r="AA38" i="1"/>
  <c r="AA37" i="1"/>
  <c r="AA36" i="1"/>
</calcChain>
</file>

<file path=xl/sharedStrings.xml><?xml version="1.0" encoding="utf-8"?>
<sst xmlns="http://schemas.openxmlformats.org/spreadsheetml/2006/main" count="144" uniqueCount="112">
  <si>
    <t>Price List Effective 01/15/2023 Rev. 3.1.04</t>
  </si>
  <si>
    <t>Work your part number from left to right always ==&gt;</t>
  </si>
  <si>
    <t>DISPLAY</t>
  </si>
  <si>
    <t>HX15</t>
  </si>
  <si>
    <t>15" TFT XGA (1024x768) Flat Panel LCD, Fanless &amp; Enclosed Unit NEMA12, 4, 4X. IP65 &amp; IP66.  Thin Design, HDMI Sealed Connector, Bracket Mount System With Tilt up to 20°, VESA Patterns Included. Integrated PC.</t>
  </si>
  <si>
    <t>HX17</t>
  </si>
  <si>
    <t>17" TFT SXGA (1280x1024) Flat Panel LCD, Fanless &amp; Enclosed Unit NEMA12, 4, 4X. IP65 &amp; IP66.  Thin Design, HDMI Sealed Connector, Bracket Mount System With Tilt up to 20°, VESA Patterns Included. Integrated PC.</t>
  </si>
  <si>
    <t>HX19</t>
  </si>
  <si>
    <t>19" TFT XGA (1280x1024) Flat Panel LCD, Fanless &amp; Enclosed Unit NEMA12, 4, 4X. IP65 &amp; IP66.  Thin Design, HDMI Sealed Connector, Bracket Mount System With Tilt up to 20°, VESA Patterns Included. Integrated PC.</t>
  </si>
  <si>
    <t>BEZEL</t>
  </si>
  <si>
    <t>P</t>
  </si>
  <si>
    <t>NEMA 4 Powder Coated RAL7035 Peel Finish</t>
  </si>
  <si>
    <t>S</t>
  </si>
  <si>
    <t>NEMA 4X Stainless Steel</t>
  </si>
  <si>
    <t>LENS</t>
  </si>
  <si>
    <t>L</t>
  </si>
  <si>
    <t>Protective Polycarbonate Lens Non Touchscreen</t>
  </si>
  <si>
    <t>T</t>
  </si>
  <si>
    <t>Analog Resistive Touchscreen</t>
  </si>
  <si>
    <t>POWER SUPPLY</t>
  </si>
  <si>
    <t>A</t>
  </si>
  <si>
    <t>3-Pin Industrial 100~240 VAC Power Entry - 3-Pin Mini Power Cable Included</t>
  </si>
  <si>
    <t>D</t>
  </si>
  <si>
    <t>Requires 24VDC in - 4-Pin Quick Disconnect Included</t>
  </si>
  <si>
    <t>SYSTEM COMPONENT CONFIGURATION</t>
  </si>
  <si>
    <t>JF</t>
  </si>
  <si>
    <t>Apollo Lake: 2x USB 3.0, 2x Ethernet LAN Ports, 1x Power Entry</t>
  </si>
  <si>
    <t>BB</t>
  </si>
  <si>
    <t>Whiskey Lake Intel 8th Gen: 2x USB 3.0 IP65, 2x 1Gb Ethernet Ports, 1x Power Entry</t>
  </si>
  <si>
    <t>CPU CONFIGURATION</t>
  </si>
  <si>
    <t>1C</t>
  </si>
  <si>
    <t>Apollo Lake Quad Core Pentium N4200, up to 2.50 GHz, 2MB Cache</t>
  </si>
  <si>
    <t>Only available in JF System</t>
  </si>
  <si>
    <t>1E</t>
  </si>
  <si>
    <t>3.9GHz, Quad Core Intel Core i5-8265U, 6MB Cache</t>
  </si>
  <si>
    <t>Only available in BB System</t>
  </si>
  <si>
    <t>1F</t>
  </si>
  <si>
    <t>4.6GHz, Quad Core Intel Core i7-8565U, 8MB Cache</t>
  </si>
  <si>
    <t>OPERATING SYSTEM</t>
  </si>
  <si>
    <t>XX</t>
  </si>
  <si>
    <t>No Operating System</t>
  </si>
  <si>
    <t>LUB</t>
  </si>
  <si>
    <t>Linux Ubuntu (Contact us for more options)</t>
  </si>
  <si>
    <t>W10</t>
  </si>
  <si>
    <t>Windows 10 Pro 64-bit Version</t>
  </si>
  <si>
    <t>W11</t>
  </si>
  <si>
    <t>Windows 11 Pro 64-bit Version</t>
  </si>
  <si>
    <t>E10</t>
  </si>
  <si>
    <t>Windows 10 Enterprise 64-bit Version (IOT LTSB 2016)</t>
  </si>
  <si>
    <t>Only available with JF</t>
  </si>
  <si>
    <t>E19</t>
  </si>
  <si>
    <t>Windows 10 Enterprise 64-bit Version (IOT LTSC 2019)</t>
  </si>
  <si>
    <t>E21</t>
  </si>
  <si>
    <t>Windows 10 Enterprise 64-bit Version (IOT LTSC 2021)</t>
  </si>
  <si>
    <t>MEMORY</t>
  </si>
  <si>
    <t>4.0 GB RAM DDR3</t>
  </si>
  <si>
    <t>Only for JF and Linux OS</t>
  </si>
  <si>
    <t>8.0 GB RAM DDR3</t>
  </si>
  <si>
    <t>Only for JF</t>
  </si>
  <si>
    <t>U</t>
  </si>
  <si>
    <t>16.0 GB RAM DDR3</t>
  </si>
  <si>
    <t>B</t>
  </si>
  <si>
    <t>8.0 GB RAM DDR4</t>
  </si>
  <si>
    <t>Only for BB</t>
  </si>
  <si>
    <t>C</t>
  </si>
  <si>
    <t>16.0 GB RAM DDR4</t>
  </si>
  <si>
    <t>32.0 GB RAM DDR4</t>
  </si>
  <si>
    <t>INTERNAL DRIVE</t>
  </si>
  <si>
    <t>N5</t>
  </si>
  <si>
    <t>1 TB 2.5" Hard Drive SATA (OS DRIVE)</t>
  </si>
  <si>
    <t>EB</t>
  </si>
  <si>
    <t>256.0 GB 2.5" Solid-State Flash Drive SATA (OS DRIVE)</t>
  </si>
  <si>
    <t>EK</t>
  </si>
  <si>
    <t>512.0 GB 2.5" Solid-State Flash Drive SATA (OS DRIVE)</t>
  </si>
  <si>
    <t>EL</t>
  </si>
  <si>
    <t>960.0 GB 2.5" Solid-State Flash Drive SATA (OS DRIVE)</t>
  </si>
  <si>
    <t>EM</t>
  </si>
  <si>
    <t>1.92 TB 2.5" Solid-State Flash Drive SATA (OS DRIVE)</t>
  </si>
  <si>
    <t>EX</t>
  </si>
  <si>
    <t>128GB M.2 2242 SATA Solid-State Drive (OS DRIVE)</t>
  </si>
  <si>
    <t>EY</t>
  </si>
  <si>
    <t>256GB M.2 2242 SATA Solid-State Drive (OS DRIVE)</t>
  </si>
  <si>
    <t>EZ</t>
  </si>
  <si>
    <t>512GB M.2 2242 SATA Solid-State Drive (OS DRIVE)</t>
  </si>
  <si>
    <t>FB</t>
  </si>
  <si>
    <t>256GB M.2 2280 SATA Solid-State Drive (OS DRIVE)</t>
  </si>
  <si>
    <t>Only available with BB</t>
  </si>
  <si>
    <t>FC</t>
  </si>
  <si>
    <t>512GB M.2 2280 SATA Solid-State Drive (OS DRIVE)</t>
  </si>
  <si>
    <t>FD</t>
  </si>
  <si>
    <t>1TB M.2 2280 SATA Solid-State Drive (OS DRIVE)</t>
  </si>
  <si>
    <t>No Internal Drive (OS DRIVE)</t>
  </si>
  <si>
    <t>ETHERNET PORTS</t>
  </si>
  <si>
    <t>D-Coded M12 Ethernet Connector, Sealed Cover (Up to 100 Mbps Data Transfer)</t>
  </si>
  <si>
    <t>X-Coded M12 Ethernet Connector, Sealed Cover (Up to 1Gbps Data Transfer)</t>
  </si>
  <si>
    <t>RJ45 Capped Ethernet Connector, Sealed Cover</t>
  </si>
  <si>
    <t>Your Order's Details:</t>
  </si>
  <si>
    <t>Part Number:</t>
  </si>
  <si>
    <t>CODE</t>
  </si>
  <si>
    <t>PART</t>
  </si>
  <si>
    <t>ORDER DESCRIPTION</t>
  </si>
  <si>
    <t>DSP</t>
  </si>
  <si>
    <t>BEZ</t>
  </si>
  <si>
    <t>LEN</t>
  </si>
  <si>
    <t>PS</t>
  </si>
  <si>
    <t>SYS</t>
  </si>
  <si>
    <t>CPU</t>
  </si>
  <si>
    <t>OS</t>
  </si>
  <si>
    <t>RM</t>
  </si>
  <si>
    <t>DRV</t>
  </si>
  <si>
    <t>ETH</t>
  </si>
  <si>
    <t xml:space="preserve">Please fax your order directly to your LOCAL DISTRIBUTOR or if one is not found in your area, email it to sales@dynics.com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</si>
</sst>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_);\([$$-409]#,##0\)"/>
    <numFmt numFmtId="165" formatCode="_-&quot;$&quot;* #,##0.00_-;\-&quot;$&quot;* #,##0.00_-;_-&quot;$&quot;* &quot;-&quot;??_-;_-@_-"/>
    <numFmt numFmtId="166" formatCode="_-&quot;$&quot;* #,##0_-;\-&quot;$&quot;* #,##0_-;_-&quot;$&quot;* &quot;-&quot;??_-;_-@_-"/>
    <numFmt numFmtId="167" formatCode="&quot;$&quot;#,##0"/>
  </numFmts>
  <fonts count="18" x14ac:knownFonts="1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sz val="10"/>
      <color theme="0" tint="-0.499984740745262"/>
      <name val="Tahoma"/>
      <family val="2"/>
    </font>
    <font>
      <sz val="12"/>
      <color theme="1"/>
      <name val="Times New Roman"/>
      <family val="2"/>
    </font>
    <font>
      <sz val="9"/>
      <color indexed="18"/>
      <name val="Tahoma"/>
      <family val="2"/>
    </font>
    <font>
      <sz val="12"/>
      <color indexed="18"/>
      <name val="Tahoma"/>
      <family val="2"/>
    </font>
    <font>
      <b/>
      <sz val="10"/>
      <name val="Tahoma"/>
      <family val="2"/>
    </font>
    <font>
      <sz val="10"/>
      <color theme="0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sz val="10"/>
      <color theme="5"/>
      <name val="Tahoma"/>
      <family val="2"/>
    </font>
    <font>
      <b/>
      <sz val="14"/>
      <color indexed="56"/>
      <name val="Tahoma"/>
      <family val="2"/>
    </font>
    <font>
      <b/>
      <sz val="11"/>
      <name val="Tahoma"/>
      <family val="2"/>
    </font>
    <font>
      <b/>
      <sz val="10"/>
      <color indexed="56"/>
      <name val="Tahoma"/>
      <family val="2"/>
    </font>
    <font>
      <b/>
      <sz val="8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7" fillId="4" borderId="0" xfId="3" applyNumberFormat="1" applyFont="1" applyFill="1" applyAlignment="1" applyProtection="1">
      <alignment horizontal="center" vertical="center" wrapText="1"/>
      <protection locked="0"/>
    </xf>
    <xf numFmtId="49" fontId="8" fillId="5" borderId="0" xfId="3" applyNumberFormat="1" applyFont="1" applyFill="1" applyAlignment="1" applyProtection="1">
      <alignment horizontal="center" vertical="center" wrapText="1"/>
      <protection locked="0"/>
    </xf>
    <xf numFmtId="49" fontId="8" fillId="4" borderId="0" xfId="3" applyNumberFormat="1" applyFont="1" applyFill="1" applyAlignment="1" applyProtection="1">
      <alignment horizontal="center" vertical="center" wrapText="1"/>
      <protection locked="0"/>
    </xf>
    <xf numFmtId="164" fontId="4" fillId="4" borderId="0" xfId="0" applyNumberFormat="1" applyFont="1" applyFill="1"/>
    <xf numFmtId="164" fontId="4" fillId="5" borderId="0" xfId="0" applyNumberFormat="1" applyFont="1" applyFill="1"/>
    <xf numFmtId="49" fontId="8" fillId="5" borderId="0" xfId="3" applyNumberFormat="1" applyFont="1" applyFill="1" applyAlignment="1" applyProtection="1">
      <alignment horizontal="center" vertical="center" wrapText="1"/>
      <protection locked="0"/>
    </xf>
    <xf numFmtId="166" fontId="2" fillId="4" borderId="0" xfId="1" applyNumberFormat="1" applyFont="1" applyFill="1" applyAlignment="1">
      <alignment horizontal="right" vertical="center"/>
    </xf>
    <xf numFmtId="49" fontId="2" fillId="0" borderId="0" xfId="0" applyNumberFormat="1" applyFont="1"/>
    <xf numFmtId="164" fontId="4" fillId="0" borderId="0" xfId="0" applyNumberFormat="1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2" fillId="4" borderId="0" xfId="0" applyFont="1" applyFill="1"/>
    <xf numFmtId="0" fontId="2" fillId="5" borderId="0" xfId="0" applyFont="1" applyFill="1"/>
    <xf numFmtId="166" fontId="2" fillId="4" borderId="0" xfId="1" applyNumberFormat="1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166" fontId="2" fillId="4" borderId="0" xfId="1" applyNumberFormat="1" applyFont="1" applyFill="1" applyAlignment="1">
      <alignment horizontal="left" vertical="center" wrapText="1"/>
    </xf>
    <xf numFmtId="166" fontId="2" fillId="0" borderId="0" xfId="1" applyNumberFormat="1" applyFont="1" applyAlignment="1">
      <alignment vertical="center"/>
    </xf>
    <xf numFmtId="166" fontId="2" fillId="0" borderId="0" xfId="1" applyNumberFormat="1" applyFont="1" applyAlignment="1">
      <alignment horizontal="center" vertical="center"/>
    </xf>
    <xf numFmtId="166" fontId="2" fillId="5" borderId="0" xfId="1" applyNumberFormat="1" applyFont="1" applyFill="1" applyAlignment="1">
      <alignment horizontal="right" vertical="center"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166" fontId="2" fillId="0" borderId="0" xfId="1" applyNumberFormat="1" applyFont="1" applyAlignment="1">
      <alignment horizontal="left" vertical="center"/>
    </xf>
    <xf numFmtId="0" fontId="2" fillId="4" borderId="0" xfId="0" applyFont="1" applyFill="1" applyAlignment="1">
      <alignment horizontal="center"/>
    </xf>
    <xf numFmtId="166" fontId="2" fillId="4" borderId="0" xfId="1" applyNumberFormat="1" applyFont="1" applyFill="1" applyAlignment="1">
      <alignment horizontal="left" vertical="center"/>
    </xf>
    <xf numFmtId="0" fontId="10" fillId="0" borderId="0" xfId="0" applyFont="1"/>
    <xf numFmtId="166" fontId="2" fillId="4" borderId="0" xfId="1" applyNumberFormat="1" applyFont="1" applyFill="1" applyAlignment="1">
      <alignment horizontal="center" vertical="center"/>
    </xf>
    <xf numFmtId="49" fontId="10" fillId="0" borderId="0" xfId="0" applyNumberFormat="1" applyFont="1"/>
    <xf numFmtId="166" fontId="2" fillId="5" borderId="0" xfId="1" applyNumberFormat="1" applyFont="1" applyFill="1" applyAlignment="1">
      <alignment horizontal="center" vertical="center"/>
    </xf>
    <xf numFmtId="166" fontId="2" fillId="5" borderId="0" xfId="1" applyNumberFormat="1" applyFont="1" applyFill="1" applyAlignment="1">
      <alignment horizontal="left" vertical="center" wrapText="1"/>
    </xf>
    <xf numFmtId="166" fontId="11" fillId="5" borderId="0" xfId="1" applyNumberFormat="1" applyFont="1" applyFill="1" applyAlignment="1">
      <alignment vertical="center"/>
    </xf>
    <xf numFmtId="166" fontId="2" fillId="5" borderId="0" xfId="1" applyNumberFormat="1" applyFont="1" applyFill="1" applyAlignment="1">
      <alignment vertical="center" wrapText="1"/>
    </xf>
    <xf numFmtId="0" fontId="12" fillId="4" borderId="0" xfId="0" applyFont="1" applyFill="1"/>
    <xf numFmtId="0" fontId="11" fillId="4" borderId="0" xfId="0" applyFont="1" applyFill="1"/>
    <xf numFmtId="166" fontId="2" fillId="5" borderId="0" xfId="1" applyNumberFormat="1" applyFont="1" applyFill="1" applyAlignment="1">
      <alignment horizontal="left" vertical="center"/>
    </xf>
    <xf numFmtId="0" fontId="12" fillId="5" borderId="0" xfId="0" applyFont="1" applyFill="1"/>
    <xf numFmtId="0" fontId="11" fillId="5" borderId="0" xfId="0" applyFont="1" applyFill="1" applyAlignment="1">
      <alignment vertical="center"/>
    </xf>
    <xf numFmtId="166" fontId="11" fillId="4" borderId="0" xfId="1" applyNumberFormat="1" applyFont="1" applyFill="1" applyAlignment="1">
      <alignment horizontal="left" vertical="center"/>
    </xf>
    <xf numFmtId="0" fontId="13" fillId="0" borderId="0" xfId="0" applyFont="1"/>
    <xf numFmtId="0" fontId="10" fillId="0" borderId="0" xfId="0" applyFont="1" applyAlignment="1">
      <alignment horizontal="center"/>
    </xf>
    <xf numFmtId="0" fontId="14" fillId="0" borderId="0" xfId="0" applyFont="1"/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9" fillId="0" borderId="0" xfId="1" applyNumberFormat="1" applyFont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vertical="center"/>
    </xf>
    <xf numFmtId="0" fontId="2" fillId="5" borderId="3" xfId="0" applyFont="1" applyFill="1" applyBorder="1"/>
    <xf numFmtId="0" fontId="16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67" fontId="2" fillId="0" borderId="8" xfId="1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67" fontId="2" fillId="0" borderId="13" xfId="1" applyNumberFormat="1" applyFont="1" applyBorder="1" applyAlignment="1">
      <alignment horizontal="right" vertical="center"/>
    </xf>
    <xf numFmtId="167" fontId="2" fillId="0" borderId="14" xfId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67" fontId="2" fillId="0" borderId="18" xfId="1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9" fontId="17" fillId="0" borderId="0" xfId="2" applyFont="1" applyAlignment="1" applyProtection="1">
      <alignment horizontal="right" vertical="center"/>
      <protection locked="0"/>
    </xf>
  </cellXfs>
  <cellStyles count="4">
    <cellStyle name="20% - Accent1" xfId="3" builtinId="30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ynics.net/documents/HX.pdf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44053</xdr:colOff>
      <xdr:row>5</xdr:row>
      <xdr:rowOff>59531</xdr:rowOff>
    </xdr:from>
    <xdr:to>
      <xdr:col>4</xdr:col>
      <xdr:colOff>375776</xdr:colOff>
      <xdr:row>6</xdr:row>
      <xdr:rowOff>221456</xdr:rowOff>
    </xdr:to>
    <xdr:sp macro="" textlink="">
      <xdr:nvSpPr>
        <xdr:cNvPr id="2" name="Text Box 88">
          <a:extLst>
            <a:ext uri="{FF2B5EF4-FFF2-40B4-BE49-F238E27FC236}">
              <a16:creationId xmlns:a16="http://schemas.microsoft.com/office/drawing/2014/main" id="{43078A70-5BE8-431D-8A64-8697CE804648}"/>
            </a:ext>
          </a:extLst>
        </xdr:cNvPr>
        <xdr:cNvSpPr txBox="1">
          <a:spLocks noChangeArrowheads="1"/>
        </xdr:cNvSpPr>
      </xdr:nvSpPr>
      <xdr:spPr bwMode="auto">
        <a:xfrm>
          <a:off x="5625703" y="869156"/>
          <a:ext cx="331723" cy="323850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DSP</a:t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3</xdr:col>
      <xdr:colOff>3876180</xdr:colOff>
      <xdr:row>12</xdr:row>
      <xdr:rowOff>11430</xdr:rowOff>
    </xdr:to>
    <xdr:sp macro="" textlink="">
      <xdr:nvSpPr>
        <xdr:cNvPr id="3" name="Text Box 115">
          <a:extLst>
            <a:ext uri="{FF2B5EF4-FFF2-40B4-BE49-F238E27FC236}">
              <a16:creationId xmlns:a16="http://schemas.microsoft.com/office/drawing/2014/main" id="{157F728D-9B15-4DDF-B029-7E715051971D}"/>
            </a:ext>
          </a:extLst>
        </xdr:cNvPr>
        <xdr:cNvSpPr txBox="1">
          <a:spLocks noChangeArrowheads="1"/>
        </xdr:cNvSpPr>
      </xdr:nvSpPr>
      <xdr:spPr bwMode="auto">
        <a:xfrm>
          <a:off x="209550" y="828675"/>
          <a:ext cx="5123955" cy="98298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algn="ctr" rtl="0">
            <a:defRPr sz="1000"/>
          </a:pPr>
          <a:r>
            <a:rPr lang="en-US" sz="36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HX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Industrial Enclosed Panel PC - 4:3</a:t>
          </a:r>
        </a:p>
      </xdr:txBody>
    </xdr:sp>
    <xdr:clientData/>
  </xdr:twoCellAnchor>
  <xdr:twoCellAnchor>
    <xdr:from>
      <xdr:col>6</xdr:col>
      <xdr:colOff>44053</xdr:colOff>
      <xdr:row>5</xdr:row>
      <xdr:rowOff>59531</xdr:rowOff>
    </xdr:from>
    <xdr:to>
      <xdr:col>6</xdr:col>
      <xdr:colOff>375776</xdr:colOff>
      <xdr:row>6</xdr:row>
      <xdr:rowOff>221456</xdr:rowOff>
    </xdr:to>
    <xdr:sp macro="" textlink="">
      <xdr:nvSpPr>
        <xdr:cNvPr id="4" name="Text Box 88">
          <a:extLst>
            <a:ext uri="{FF2B5EF4-FFF2-40B4-BE49-F238E27FC236}">
              <a16:creationId xmlns:a16="http://schemas.microsoft.com/office/drawing/2014/main" id="{47CC7A16-A897-4EE0-A727-5D70C09B80FB}"/>
            </a:ext>
          </a:extLst>
        </xdr:cNvPr>
        <xdr:cNvSpPr txBox="1">
          <a:spLocks noChangeArrowheads="1"/>
        </xdr:cNvSpPr>
      </xdr:nvSpPr>
      <xdr:spPr bwMode="auto">
        <a:xfrm>
          <a:off x="613052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BEZ</a:t>
          </a:r>
        </a:p>
      </xdr:txBody>
    </xdr:sp>
    <xdr:clientData/>
  </xdr:twoCellAnchor>
  <xdr:twoCellAnchor>
    <xdr:from>
      <xdr:col>8</xdr:col>
      <xdr:colOff>44053</xdr:colOff>
      <xdr:row>5</xdr:row>
      <xdr:rowOff>59531</xdr:rowOff>
    </xdr:from>
    <xdr:to>
      <xdr:col>8</xdr:col>
      <xdr:colOff>375776</xdr:colOff>
      <xdr:row>6</xdr:row>
      <xdr:rowOff>221456</xdr:rowOff>
    </xdr:to>
    <xdr:sp macro="" textlink="">
      <xdr:nvSpPr>
        <xdr:cNvPr id="5" name="Text Box 88">
          <a:extLst>
            <a:ext uri="{FF2B5EF4-FFF2-40B4-BE49-F238E27FC236}">
              <a16:creationId xmlns:a16="http://schemas.microsoft.com/office/drawing/2014/main" id="{59FF945C-8C7F-4587-A8A9-A057AD32473F}"/>
            </a:ext>
          </a:extLst>
        </xdr:cNvPr>
        <xdr:cNvSpPr txBox="1">
          <a:spLocks noChangeArrowheads="1"/>
        </xdr:cNvSpPr>
      </xdr:nvSpPr>
      <xdr:spPr bwMode="auto">
        <a:xfrm>
          <a:off x="663535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LEN</a:t>
          </a:r>
        </a:p>
      </xdr:txBody>
    </xdr:sp>
    <xdr:clientData/>
  </xdr:twoCellAnchor>
  <xdr:twoCellAnchor>
    <xdr:from>
      <xdr:col>12</xdr:col>
      <xdr:colOff>44053</xdr:colOff>
      <xdr:row>5</xdr:row>
      <xdr:rowOff>59531</xdr:rowOff>
    </xdr:from>
    <xdr:to>
      <xdr:col>12</xdr:col>
      <xdr:colOff>375776</xdr:colOff>
      <xdr:row>6</xdr:row>
      <xdr:rowOff>221456</xdr:rowOff>
    </xdr:to>
    <xdr:sp macro="" textlink="">
      <xdr:nvSpPr>
        <xdr:cNvPr id="6" name="Text Box 88">
          <a:extLst>
            <a:ext uri="{FF2B5EF4-FFF2-40B4-BE49-F238E27FC236}">
              <a16:creationId xmlns:a16="http://schemas.microsoft.com/office/drawing/2014/main" id="{34D97E45-0485-4F61-865E-216EA60560A5}"/>
            </a:ext>
          </a:extLst>
        </xdr:cNvPr>
        <xdr:cNvSpPr txBox="1">
          <a:spLocks noChangeArrowheads="1"/>
        </xdr:cNvSpPr>
      </xdr:nvSpPr>
      <xdr:spPr bwMode="auto">
        <a:xfrm>
          <a:off x="764500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SYS</a:t>
          </a:r>
        </a:p>
      </xdr:txBody>
    </xdr:sp>
    <xdr:clientData/>
  </xdr:twoCellAnchor>
  <xdr:twoCellAnchor>
    <xdr:from>
      <xdr:col>14</xdr:col>
      <xdr:colOff>44053</xdr:colOff>
      <xdr:row>5</xdr:row>
      <xdr:rowOff>59531</xdr:rowOff>
    </xdr:from>
    <xdr:to>
      <xdr:col>14</xdr:col>
      <xdr:colOff>375776</xdr:colOff>
      <xdr:row>6</xdr:row>
      <xdr:rowOff>221456</xdr:rowOff>
    </xdr:to>
    <xdr:sp macro="" textlink="">
      <xdr:nvSpPr>
        <xdr:cNvPr id="7" name="Text Box 88">
          <a:extLst>
            <a:ext uri="{FF2B5EF4-FFF2-40B4-BE49-F238E27FC236}">
              <a16:creationId xmlns:a16="http://schemas.microsoft.com/office/drawing/2014/main" id="{654027B3-9AD5-4C34-80FE-3105F245C202}"/>
            </a:ext>
          </a:extLst>
        </xdr:cNvPr>
        <xdr:cNvSpPr txBox="1">
          <a:spLocks noChangeArrowheads="1"/>
        </xdr:cNvSpPr>
      </xdr:nvSpPr>
      <xdr:spPr bwMode="auto">
        <a:xfrm>
          <a:off x="814982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CPU</a:t>
          </a:r>
        </a:p>
      </xdr:txBody>
    </xdr:sp>
    <xdr:clientData/>
  </xdr:twoCellAnchor>
  <xdr:twoCellAnchor>
    <xdr:from>
      <xdr:col>16</xdr:col>
      <xdr:colOff>44053</xdr:colOff>
      <xdr:row>5</xdr:row>
      <xdr:rowOff>59531</xdr:rowOff>
    </xdr:from>
    <xdr:to>
      <xdr:col>16</xdr:col>
      <xdr:colOff>375776</xdr:colOff>
      <xdr:row>6</xdr:row>
      <xdr:rowOff>221456</xdr:rowOff>
    </xdr:to>
    <xdr:sp macro="" textlink="">
      <xdr:nvSpPr>
        <xdr:cNvPr id="8" name="Text Box 88">
          <a:extLst>
            <a:ext uri="{FF2B5EF4-FFF2-40B4-BE49-F238E27FC236}">
              <a16:creationId xmlns:a16="http://schemas.microsoft.com/office/drawing/2014/main" id="{2857E551-9D3F-4C3E-AE4E-0F6189E47345}"/>
            </a:ext>
          </a:extLst>
        </xdr:cNvPr>
        <xdr:cNvSpPr txBox="1">
          <a:spLocks noChangeArrowheads="1"/>
        </xdr:cNvSpPr>
      </xdr:nvSpPr>
      <xdr:spPr bwMode="auto">
        <a:xfrm>
          <a:off x="865465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OS</a:t>
          </a:r>
        </a:p>
      </xdr:txBody>
    </xdr:sp>
    <xdr:clientData/>
  </xdr:twoCellAnchor>
  <xdr:twoCellAnchor>
    <xdr:from>
      <xdr:col>18</xdr:col>
      <xdr:colOff>44053</xdr:colOff>
      <xdr:row>5</xdr:row>
      <xdr:rowOff>59531</xdr:rowOff>
    </xdr:from>
    <xdr:to>
      <xdr:col>18</xdr:col>
      <xdr:colOff>375776</xdr:colOff>
      <xdr:row>6</xdr:row>
      <xdr:rowOff>221456</xdr:rowOff>
    </xdr:to>
    <xdr:sp macro="" textlink="">
      <xdr:nvSpPr>
        <xdr:cNvPr id="9" name="Text Box 88">
          <a:extLst>
            <a:ext uri="{FF2B5EF4-FFF2-40B4-BE49-F238E27FC236}">
              <a16:creationId xmlns:a16="http://schemas.microsoft.com/office/drawing/2014/main" id="{768DAA3C-BF83-40ED-BA59-66D20B2C1C5F}"/>
            </a:ext>
          </a:extLst>
        </xdr:cNvPr>
        <xdr:cNvSpPr txBox="1">
          <a:spLocks noChangeArrowheads="1"/>
        </xdr:cNvSpPr>
      </xdr:nvSpPr>
      <xdr:spPr bwMode="auto">
        <a:xfrm>
          <a:off x="915947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RM</a:t>
          </a:r>
        </a:p>
      </xdr:txBody>
    </xdr:sp>
    <xdr:clientData/>
  </xdr:twoCellAnchor>
  <xdr:twoCellAnchor>
    <xdr:from>
      <xdr:col>20</xdr:col>
      <xdr:colOff>44053</xdr:colOff>
      <xdr:row>5</xdr:row>
      <xdr:rowOff>59531</xdr:rowOff>
    </xdr:from>
    <xdr:to>
      <xdr:col>20</xdr:col>
      <xdr:colOff>375776</xdr:colOff>
      <xdr:row>6</xdr:row>
      <xdr:rowOff>221456</xdr:rowOff>
    </xdr:to>
    <xdr:sp macro="" textlink="">
      <xdr:nvSpPr>
        <xdr:cNvPr id="10" name="Text Box 88">
          <a:extLst>
            <a:ext uri="{FF2B5EF4-FFF2-40B4-BE49-F238E27FC236}">
              <a16:creationId xmlns:a16="http://schemas.microsoft.com/office/drawing/2014/main" id="{EE2D7C55-0145-49A6-A62C-59AE83AE42AF}"/>
            </a:ext>
          </a:extLst>
        </xdr:cNvPr>
        <xdr:cNvSpPr txBox="1">
          <a:spLocks noChangeArrowheads="1"/>
        </xdr:cNvSpPr>
      </xdr:nvSpPr>
      <xdr:spPr bwMode="auto">
        <a:xfrm>
          <a:off x="966430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DRV</a:t>
          </a:r>
        </a:p>
      </xdr:txBody>
    </xdr:sp>
    <xdr:clientData/>
  </xdr:twoCellAnchor>
  <xdr:oneCellAnchor>
    <xdr:from>
      <xdr:col>1</xdr:col>
      <xdr:colOff>1904</xdr:colOff>
      <xdr:row>4</xdr:row>
      <xdr:rowOff>0</xdr:rowOff>
    </xdr:from>
    <xdr:ext cx="2208749" cy="278089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12005FF7-109E-4574-908F-728FAA3D2793}"/>
            </a:ext>
          </a:extLst>
        </xdr:cNvPr>
        <xdr:cNvSpPr/>
      </xdr:nvSpPr>
      <xdr:spPr>
        <a:xfrm>
          <a:off x="201929" y="581025"/>
          <a:ext cx="2208749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Build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What You </a:t>
          </a:r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Want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...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oneCellAnchor>
    <xdr:from>
      <xdr:col>3</xdr:col>
      <xdr:colOff>1645920</xdr:colOff>
      <xdr:row>12</xdr:row>
      <xdr:rowOff>66675</xdr:rowOff>
    </xdr:from>
    <xdr:ext cx="2216116" cy="278089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763F193-A432-414B-9F75-474021374569}"/>
            </a:ext>
          </a:extLst>
        </xdr:cNvPr>
        <xdr:cNvSpPr/>
      </xdr:nvSpPr>
      <xdr:spPr>
        <a:xfrm>
          <a:off x="3103245" y="1866900"/>
          <a:ext cx="2216116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... Get What You Need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twoCellAnchor>
    <xdr:from>
      <xdr:col>10</xdr:col>
      <xdr:colOff>44053</xdr:colOff>
      <xdr:row>5</xdr:row>
      <xdr:rowOff>59531</xdr:rowOff>
    </xdr:from>
    <xdr:to>
      <xdr:col>10</xdr:col>
      <xdr:colOff>375776</xdr:colOff>
      <xdr:row>6</xdr:row>
      <xdr:rowOff>221456</xdr:rowOff>
    </xdr:to>
    <xdr:sp macro="" textlink="">
      <xdr:nvSpPr>
        <xdr:cNvPr id="13" name="Text Box 88">
          <a:extLst>
            <a:ext uri="{FF2B5EF4-FFF2-40B4-BE49-F238E27FC236}">
              <a16:creationId xmlns:a16="http://schemas.microsoft.com/office/drawing/2014/main" id="{79A216C4-D8C7-4082-ACDC-968E3667A56A}"/>
            </a:ext>
          </a:extLst>
        </xdr:cNvPr>
        <xdr:cNvSpPr txBox="1">
          <a:spLocks noChangeArrowheads="1"/>
        </xdr:cNvSpPr>
      </xdr:nvSpPr>
      <xdr:spPr bwMode="auto">
        <a:xfrm>
          <a:off x="714017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PS</a:t>
          </a:r>
        </a:p>
      </xdr:txBody>
    </xdr:sp>
    <xdr:clientData/>
  </xdr:twoCellAnchor>
  <xdr:twoCellAnchor editAs="oneCell">
    <xdr:from>
      <xdr:col>3</xdr:col>
      <xdr:colOff>2686050</xdr:colOff>
      <xdr:row>5</xdr:row>
      <xdr:rowOff>33532</xdr:rowOff>
    </xdr:from>
    <xdr:to>
      <xdr:col>3</xdr:col>
      <xdr:colOff>3438525</xdr:colOff>
      <xdr:row>12</xdr:row>
      <xdr:rowOff>10000</xdr:rowOff>
    </xdr:to>
    <xdr:pic>
      <xdr:nvPicPr>
        <xdr:cNvPr id="14" name="Picture 19">
          <a:extLst>
            <a:ext uri="{FF2B5EF4-FFF2-40B4-BE49-F238E27FC236}">
              <a16:creationId xmlns:a16="http://schemas.microsoft.com/office/drawing/2014/main" id="{31759D7B-A746-471A-B210-0CFFE9EE0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43375" y="843157"/>
          <a:ext cx="752475" cy="967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1</xdr:col>
      <xdr:colOff>152400</xdr:colOff>
      <xdr:row>0</xdr:row>
      <xdr:rowOff>0</xdr:rowOff>
    </xdr:from>
    <xdr:to>
      <xdr:col>3</xdr:col>
      <xdr:colOff>200025</xdr:colOff>
      <xdr:row>2</xdr:row>
      <xdr:rowOff>152400</xdr:rowOff>
    </xdr:to>
    <xdr:pic>
      <xdr:nvPicPr>
        <xdr:cNvPr id="15" name="Picture 116" descr="Dynics Logo">
          <a:extLst>
            <a:ext uri="{FF2B5EF4-FFF2-40B4-BE49-F238E27FC236}">
              <a16:creationId xmlns:a16="http://schemas.microsoft.com/office/drawing/2014/main" id="{1E7E6455-3408-44ED-816C-6B7B2106C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1304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18</xdr:col>
      <xdr:colOff>212397</xdr:colOff>
      <xdr:row>1</xdr:row>
      <xdr:rowOff>159607</xdr:rowOff>
    </xdr:from>
    <xdr:ext cx="2039469" cy="216149"/>
    <xdr:sp macro="" textlink="">
      <xdr:nvSpPr>
        <xdr:cNvPr id="16" name="Rectangle 1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05CB8B6-0E3B-4550-A99A-613931674356}"/>
            </a:ext>
          </a:extLst>
        </xdr:cNvPr>
        <xdr:cNvSpPr/>
      </xdr:nvSpPr>
      <xdr:spPr>
        <a:xfrm>
          <a:off x="9327822" y="321532"/>
          <a:ext cx="2039469" cy="21614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Click </a:t>
          </a:r>
          <a:r>
            <a:rPr lang="en-US" sz="800" b="1" cap="none" spc="0" baseline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HERE</a:t>
          </a:r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 to view datasheet online</a:t>
          </a:r>
        </a:p>
      </xdr:txBody>
    </xdr:sp>
    <xdr:clientData fPrintsWithSheet="0"/>
  </xdr:oneCellAnchor>
  <xdr:twoCellAnchor>
    <xdr:from>
      <xdr:col>22</xdr:col>
      <xdr:colOff>44053</xdr:colOff>
      <xdr:row>5</xdr:row>
      <xdr:rowOff>59531</xdr:rowOff>
    </xdr:from>
    <xdr:to>
      <xdr:col>22</xdr:col>
      <xdr:colOff>375776</xdr:colOff>
      <xdr:row>6</xdr:row>
      <xdr:rowOff>221456</xdr:rowOff>
    </xdr:to>
    <xdr:sp macro="" textlink="">
      <xdr:nvSpPr>
        <xdr:cNvPr id="17" name="Text Box 88">
          <a:extLst>
            <a:ext uri="{FF2B5EF4-FFF2-40B4-BE49-F238E27FC236}">
              <a16:creationId xmlns:a16="http://schemas.microsoft.com/office/drawing/2014/main" id="{9B9B8F92-CA28-4704-8D88-9DAEF713F7DE}"/>
            </a:ext>
          </a:extLst>
        </xdr:cNvPr>
        <xdr:cNvSpPr txBox="1">
          <a:spLocks noChangeArrowheads="1"/>
        </xdr:cNvSpPr>
      </xdr:nvSpPr>
      <xdr:spPr bwMode="auto">
        <a:xfrm>
          <a:off x="1016912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ETH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E0719-87C8-4C0F-BC78-3021EBD6012E}">
  <sheetPr>
    <pageSetUpPr fitToPage="1"/>
  </sheetPr>
  <dimension ref="A2:AH120"/>
  <sheetViews>
    <sheetView showGridLines="0" tabSelected="1" zoomScaleNormal="100" zoomScalePageLayoutView="91" workbookViewId="0">
      <pane xSplit="4" ySplit="12" topLeftCell="E13" activePane="bottomRight" state="frozen"/>
      <selection activeCell="D46" sqref="D46"/>
      <selection pane="topRight" activeCell="D46" sqref="D46"/>
      <selection pane="bottomLeft" activeCell="D46" sqref="D46"/>
      <selection pane="bottomRight" activeCell="E9" sqref="E9:E10"/>
    </sheetView>
  </sheetViews>
  <sheetFormatPr defaultColWidth="9.140625" defaultRowHeight="12.75" x14ac:dyDescent="0.2"/>
  <cols>
    <col min="1" max="1" width="3" style="1" customWidth="1"/>
    <col min="2" max="2" width="9.5703125" style="1" customWidth="1"/>
    <col min="3" max="3" width="9.28515625" style="1" customWidth="1"/>
    <col min="4" max="4" width="61.85546875" style="1" customWidth="1"/>
    <col min="5" max="5" width="6.7109375" style="1" customWidth="1"/>
    <col min="6" max="6" width="0.85546875" style="1" customWidth="1"/>
    <col min="7" max="7" width="6.7109375" style="1" customWidth="1"/>
    <col min="8" max="8" width="0.85546875" style="1" customWidth="1"/>
    <col min="9" max="9" width="6.7109375" style="1" customWidth="1"/>
    <col min="10" max="10" width="0.85546875" style="1" customWidth="1"/>
    <col min="11" max="11" width="6.7109375" style="1" customWidth="1"/>
    <col min="12" max="12" width="0.85546875" style="1" customWidth="1"/>
    <col min="13" max="13" width="6.7109375" style="1" customWidth="1"/>
    <col min="14" max="14" width="0.85546875" style="1" customWidth="1"/>
    <col min="15" max="15" width="6.7109375" style="1" customWidth="1"/>
    <col min="16" max="16" width="0.85546875" style="1" customWidth="1"/>
    <col min="17" max="17" width="6.7109375" style="1" customWidth="1"/>
    <col min="18" max="18" width="0.85546875" style="1" customWidth="1"/>
    <col min="19" max="19" width="6.7109375" style="1" customWidth="1"/>
    <col min="20" max="20" width="0.85546875" style="1" customWidth="1"/>
    <col min="21" max="21" width="6.7109375" style="1" customWidth="1"/>
    <col min="22" max="22" width="0.85546875" style="1" customWidth="1"/>
    <col min="23" max="23" width="6.7109375" style="1" customWidth="1"/>
    <col min="24" max="24" width="2.140625" style="1" customWidth="1"/>
    <col min="25" max="25" width="3.7109375" style="1" customWidth="1"/>
    <col min="26" max="26" width="2.140625" style="1" customWidth="1"/>
    <col min="27" max="27" width="10.7109375" style="1" customWidth="1"/>
    <col min="28" max="28" width="1.42578125" style="1" customWidth="1"/>
    <col min="29" max="29" width="9.42578125" style="1" customWidth="1"/>
    <col min="30" max="16384" width="9.140625" style="1"/>
  </cols>
  <sheetData>
    <row r="2" spans="1:29" ht="18" x14ac:dyDescent="0.2">
      <c r="E2" s="2" t="s">
        <v>0</v>
      </c>
      <c r="AC2" s="3"/>
    </row>
    <row r="4" spans="1:29" ht="2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"/>
      <c r="Y4" s="5"/>
      <c r="Z4" s="5"/>
      <c r="AA4" s="5"/>
      <c r="AB4" s="5"/>
      <c r="AC4" s="6"/>
    </row>
    <row r="5" spans="1:29" ht="18" customHeight="1" x14ac:dyDescent="0.2">
      <c r="A5" s="6"/>
      <c r="B5" s="6"/>
      <c r="C5" s="6"/>
      <c r="D5" s="6"/>
      <c r="E5" s="7" t="s">
        <v>1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x14ac:dyDescent="0.2">
      <c r="A6" s="8"/>
      <c r="B6" s="8"/>
      <c r="C6" s="8"/>
      <c r="D6" s="8"/>
    </row>
    <row r="7" spans="1:29" ht="21" customHeight="1" x14ac:dyDescent="0.2">
      <c r="A7" s="8"/>
      <c r="B7" s="8"/>
      <c r="C7" s="8"/>
      <c r="D7" s="8"/>
    </row>
    <row r="8" spans="1:29" ht="3" customHeight="1" x14ac:dyDescent="0.2">
      <c r="A8" s="8"/>
      <c r="B8" s="8"/>
      <c r="C8" s="8"/>
      <c r="D8" s="8"/>
      <c r="E8" s="9"/>
      <c r="F8" s="9"/>
      <c r="G8" s="9"/>
      <c r="H8" s="9"/>
      <c r="I8" s="9"/>
      <c r="J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9" ht="12.75" customHeight="1" x14ac:dyDescent="0.2">
      <c r="A9" s="8"/>
      <c r="B9" s="8"/>
      <c r="C9" s="8"/>
      <c r="D9" s="8"/>
      <c r="E9" s="10"/>
      <c r="G9" s="11"/>
      <c r="I9" s="12"/>
      <c r="K9" s="12"/>
      <c r="M9" s="11"/>
      <c r="O9" s="12"/>
      <c r="Q9" s="11"/>
      <c r="S9" s="12"/>
      <c r="U9" s="11"/>
      <c r="W9" s="12"/>
    </row>
    <row r="10" spans="1:29" ht="12.75" customHeight="1" x14ac:dyDescent="0.2">
      <c r="A10" s="8"/>
      <c r="B10" s="8"/>
      <c r="C10" s="8"/>
      <c r="D10" s="8"/>
      <c r="E10" s="10"/>
      <c r="G10" s="11"/>
      <c r="I10" s="12"/>
      <c r="K10" s="12"/>
      <c r="M10" s="11"/>
      <c r="O10" s="12"/>
      <c r="Q10" s="11"/>
      <c r="S10" s="12"/>
      <c r="U10" s="11"/>
      <c r="W10" s="12"/>
    </row>
    <row r="11" spans="1:29" ht="3" customHeight="1" x14ac:dyDescent="0.2">
      <c r="A11" s="8"/>
      <c r="B11" s="8"/>
      <c r="C11" s="8"/>
      <c r="D11" s="8"/>
      <c r="E11" s="13"/>
      <c r="G11" s="14"/>
      <c r="I11" s="13"/>
      <c r="K11" s="13"/>
      <c r="M11" s="14"/>
      <c r="O11" s="13"/>
      <c r="Q11" s="14"/>
      <c r="S11" s="13"/>
      <c r="U11" s="15"/>
      <c r="W11" s="16"/>
    </row>
    <row r="12" spans="1:29" ht="12.75" customHeight="1" x14ac:dyDescent="0.2">
      <c r="A12" s="8"/>
      <c r="B12" s="8"/>
      <c r="C12" s="8"/>
      <c r="D12" s="8"/>
      <c r="E12" s="13"/>
      <c r="G12" s="14"/>
      <c r="I12" s="13"/>
      <c r="K12" s="13"/>
      <c r="M12" s="14"/>
      <c r="O12" s="13"/>
      <c r="Q12" s="14"/>
      <c r="S12" s="13"/>
      <c r="U12" s="14"/>
      <c r="W12" s="13"/>
      <c r="AA12" s="17"/>
      <c r="AB12" s="18"/>
    </row>
    <row r="13" spans="1:29" ht="37.5" customHeight="1" x14ac:dyDescent="0.2">
      <c r="A13" s="9"/>
      <c r="B13" s="19"/>
      <c r="C13" s="19"/>
      <c r="D13" s="19"/>
      <c r="E13" s="13"/>
      <c r="G13" s="14"/>
      <c r="I13" s="13"/>
      <c r="K13" s="13"/>
      <c r="M13" s="14"/>
      <c r="O13" s="13"/>
      <c r="Q13" s="14"/>
      <c r="S13" s="13"/>
      <c r="U13" s="14"/>
      <c r="W13" s="16"/>
      <c r="X13" s="18"/>
      <c r="Y13" s="18"/>
      <c r="Z13" s="18"/>
    </row>
    <row r="14" spans="1:29" x14ac:dyDescent="0.2">
      <c r="C14" s="20" t="s">
        <v>2</v>
      </c>
      <c r="E14" s="21"/>
      <c r="G14" s="22"/>
      <c r="I14" s="21"/>
      <c r="K14" s="21"/>
      <c r="M14" s="22"/>
      <c r="O14" s="21"/>
      <c r="Q14" s="22"/>
      <c r="S14" s="21"/>
      <c r="U14" s="22"/>
      <c r="W14" s="16"/>
    </row>
    <row r="15" spans="1:29" ht="53.25" customHeight="1" x14ac:dyDescent="0.2">
      <c r="B15" s="23"/>
      <c r="C15" s="24" t="s">
        <v>3</v>
      </c>
      <c r="D15" s="25" t="s">
        <v>4</v>
      </c>
      <c r="E15" s="21"/>
      <c r="G15" s="22"/>
      <c r="I15" s="21"/>
      <c r="K15" s="21"/>
      <c r="M15" s="22"/>
      <c r="O15" s="21"/>
      <c r="Q15" s="22"/>
      <c r="S15" s="21"/>
      <c r="U15" s="22"/>
      <c r="W15" s="16"/>
    </row>
    <row r="16" spans="1:29" ht="53.25" customHeight="1" x14ac:dyDescent="0.2">
      <c r="B16" s="23"/>
      <c r="C16" s="24" t="s">
        <v>5</v>
      </c>
      <c r="D16" s="25" t="s">
        <v>6</v>
      </c>
      <c r="E16" s="21"/>
      <c r="G16" s="22"/>
      <c r="I16" s="21"/>
      <c r="K16" s="21"/>
      <c r="M16" s="22"/>
      <c r="O16" s="21"/>
      <c r="Q16" s="22"/>
      <c r="S16" s="21"/>
      <c r="U16" s="22"/>
      <c r="W16" s="16"/>
    </row>
    <row r="17" spans="2:28" ht="53.25" customHeight="1" x14ac:dyDescent="0.2">
      <c r="B17" s="23"/>
      <c r="C17" s="24" t="s">
        <v>7</v>
      </c>
      <c r="D17" s="25" t="s">
        <v>8</v>
      </c>
      <c r="E17" s="21"/>
      <c r="G17" s="22"/>
      <c r="I17" s="21"/>
      <c r="K17" s="21"/>
      <c r="M17" s="22"/>
      <c r="O17" s="21"/>
      <c r="Q17" s="22"/>
      <c r="S17" s="21"/>
      <c r="U17" s="22"/>
      <c r="W17" s="16"/>
    </row>
    <row r="18" spans="2:28" ht="15" customHeight="1" x14ac:dyDescent="0.2">
      <c r="B18" s="26"/>
      <c r="C18" s="27"/>
      <c r="D18" s="26"/>
      <c r="G18" s="22"/>
      <c r="I18" s="21"/>
      <c r="K18" s="21"/>
      <c r="M18" s="22"/>
      <c r="O18" s="21"/>
      <c r="Q18" s="22"/>
      <c r="S18" s="21"/>
      <c r="U18" s="22"/>
      <c r="W18" s="16"/>
    </row>
    <row r="19" spans="2:28" x14ac:dyDescent="0.2">
      <c r="C19" s="20" t="s">
        <v>9</v>
      </c>
      <c r="D19" s="20"/>
      <c r="G19" s="22"/>
      <c r="I19" s="21"/>
      <c r="K19" s="21"/>
      <c r="M19" s="22"/>
      <c r="O19" s="21"/>
      <c r="Q19" s="22"/>
      <c r="S19" s="21"/>
      <c r="U19" s="22"/>
      <c r="W19" s="16"/>
    </row>
    <row r="20" spans="2:28" x14ac:dyDescent="0.2">
      <c r="B20" s="28"/>
      <c r="C20" s="29" t="s">
        <v>10</v>
      </c>
      <c r="D20" s="30" t="s">
        <v>11</v>
      </c>
      <c r="E20" s="22"/>
      <c r="F20" s="22"/>
      <c r="G20" s="22"/>
      <c r="I20" s="21"/>
      <c r="K20" s="21"/>
      <c r="M20" s="22"/>
      <c r="O20" s="21"/>
      <c r="Q20" s="22"/>
      <c r="S20" s="21"/>
      <c r="U20" s="22"/>
      <c r="W20" s="16"/>
    </row>
    <row r="21" spans="2:28" x14ac:dyDescent="0.2">
      <c r="B21" s="28"/>
      <c r="C21" s="29" t="s">
        <v>12</v>
      </c>
      <c r="D21" s="30" t="s">
        <v>13</v>
      </c>
      <c r="E21" s="22"/>
      <c r="F21" s="22"/>
      <c r="G21" s="22"/>
      <c r="I21" s="21"/>
      <c r="K21" s="21"/>
      <c r="M21" s="22"/>
      <c r="O21" s="21"/>
      <c r="Q21" s="22"/>
      <c r="S21" s="21"/>
      <c r="U21" s="22"/>
      <c r="W21" s="16"/>
    </row>
    <row r="22" spans="2:28" ht="15" customHeight="1" x14ac:dyDescent="0.2">
      <c r="B22" s="26"/>
      <c r="C22" s="27"/>
      <c r="D22" s="26"/>
      <c r="I22" s="21"/>
      <c r="K22" s="21"/>
      <c r="M22" s="22"/>
      <c r="O22" s="21"/>
      <c r="Q22" s="22"/>
      <c r="S22" s="21"/>
      <c r="U22" s="22"/>
      <c r="W22" s="16"/>
    </row>
    <row r="23" spans="2:28" ht="14.25" customHeight="1" x14ac:dyDescent="0.2">
      <c r="C23" s="20" t="s">
        <v>14</v>
      </c>
      <c r="D23" s="31"/>
      <c r="E23" s="20"/>
      <c r="F23" s="20"/>
      <c r="I23" s="21"/>
      <c r="K23" s="21"/>
      <c r="M23" s="22"/>
      <c r="O23" s="21"/>
      <c r="Q23" s="22"/>
      <c r="S23" s="21"/>
      <c r="U23" s="22"/>
      <c r="W23" s="16"/>
    </row>
    <row r="24" spans="2:28" ht="14.25" customHeight="1" x14ac:dyDescent="0.2">
      <c r="B24" s="16"/>
      <c r="C24" s="32" t="s">
        <v>15</v>
      </c>
      <c r="D24" s="33" t="s">
        <v>16</v>
      </c>
      <c r="E24" s="21"/>
      <c r="F24" s="21"/>
      <c r="G24" s="21"/>
      <c r="H24" s="21"/>
      <c r="I24" s="21"/>
      <c r="K24" s="21"/>
      <c r="M24" s="22"/>
      <c r="O24" s="21"/>
      <c r="Q24" s="22"/>
      <c r="S24" s="21"/>
      <c r="U24" s="22"/>
      <c r="W24" s="16"/>
      <c r="AA24" s="34" t="s">
        <v>15</v>
      </c>
    </row>
    <row r="25" spans="2:28" ht="14.25" customHeight="1" x14ac:dyDescent="0.2">
      <c r="B25" s="16"/>
      <c r="C25" s="32" t="s">
        <v>17</v>
      </c>
      <c r="D25" s="33" t="s">
        <v>18</v>
      </c>
      <c r="E25" s="21"/>
      <c r="F25" s="21"/>
      <c r="G25" s="21"/>
      <c r="H25" s="21"/>
      <c r="I25" s="21"/>
      <c r="K25" s="21"/>
      <c r="M25" s="22"/>
      <c r="O25" s="21"/>
      <c r="Q25" s="22"/>
      <c r="S25" s="21"/>
      <c r="U25" s="22"/>
      <c r="W25" s="16"/>
      <c r="AA25" s="34" t="s">
        <v>17</v>
      </c>
    </row>
    <row r="26" spans="2:28" ht="15" customHeight="1" x14ac:dyDescent="0.2">
      <c r="B26" s="26"/>
      <c r="C26" s="27"/>
      <c r="D26" s="26"/>
      <c r="K26" s="21"/>
      <c r="M26" s="22"/>
      <c r="O26" s="21"/>
      <c r="Q26" s="22"/>
      <c r="S26" s="21"/>
      <c r="U26" s="22"/>
      <c r="W26" s="16"/>
    </row>
    <row r="27" spans="2:28" ht="15" customHeight="1" x14ac:dyDescent="0.2">
      <c r="B27" s="26"/>
      <c r="C27" s="20" t="s">
        <v>19</v>
      </c>
      <c r="D27" s="26"/>
      <c r="K27" s="21"/>
      <c r="M27" s="22"/>
      <c r="O27" s="21"/>
      <c r="Q27" s="22"/>
      <c r="S27" s="21"/>
      <c r="U27" s="22"/>
      <c r="W27" s="16"/>
      <c r="AA27" s="34"/>
      <c r="AB27" s="34"/>
    </row>
    <row r="28" spans="2:28" ht="15" customHeight="1" x14ac:dyDescent="0.2">
      <c r="B28" s="35"/>
      <c r="C28" s="35" t="s">
        <v>20</v>
      </c>
      <c r="D28" s="33" t="s">
        <v>21</v>
      </c>
      <c r="E28" s="21"/>
      <c r="F28" s="21"/>
      <c r="G28" s="21"/>
      <c r="H28" s="21"/>
      <c r="I28" s="21"/>
      <c r="J28" s="21"/>
      <c r="K28" s="21"/>
      <c r="M28" s="22"/>
      <c r="O28" s="21"/>
      <c r="Q28" s="22"/>
      <c r="S28" s="21"/>
      <c r="U28" s="22"/>
      <c r="W28" s="16"/>
      <c r="AA28" s="34"/>
      <c r="AB28" s="34"/>
    </row>
    <row r="29" spans="2:28" ht="15" customHeight="1" x14ac:dyDescent="0.2">
      <c r="B29" s="35"/>
      <c r="C29" s="35" t="s">
        <v>22</v>
      </c>
      <c r="D29" s="33" t="s">
        <v>23</v>
      </c>
      <c r="E29" s="21"/>
      <c r="F29" s="21"/>
      <c r="G29" s="21"/>
      <c r="H29" s="21"/>
      <c r="I29" s="21"/>
      <c r="J29" s="21"/>
      <c r="K29" s="21"/>
      <c r="M29" s="22"/>
      <c r="O29" s="21"/>
      <c r="Q29" s="22"/>
      <c r="S29" s="21"/>
      <c r="U29" s="22"/>
      <c r="W29" s="16"/>
      <c r="AA29" s="34"/>
      <c r="AB29" s="34"/>
    </row>
    <row r="30" spans="2:28" ht="15" customHeight="1" x14ac:dyDescent="0.2">
      <c r="B30" s="26"/>
      <c r="C30" s="27"/>
      <c r="D30" s="26"/>
      <c r="M30" s="22"/>
      <c r="O30" s="21"/>
      <c r="Q30" s="22"/>
      <c r="S30" s="21"/>
      <c r="U30" s="22"/>
      <c r="W30" s="16"/>
      <c r="AA30" s="34"/>
      <c r="AB30" s="34"/>
    </row>
    <row r="31" spans="2:28" ht="14.25" customHeight="1" x14ac:dyDescent="0.2">
      <c r="C31" s="20" t="s">
        <v>24</v>
      </c>
      <c r="M31" s="22"/>
      <c r="O31" s="21"/>
      <c r="Q31" s="22"/>
      <c r="S31" s="21"/>
      <c r="U31" s="22"/>
      <c r="W31" s="16"/>
      <c r="AA31" s="36"/>
      <c r="AB31" s="34"/>
    </row>
    <row r="32" spans="2:28" ht="18.75" customHeight="1" x14ac:dyDescent="0.2">
      <c r="B32" s="37"/>
      <c r="C32" s="37" t="s">
        <v>25</v>
      </c>
      <c r="D32" s="38" t="s">
        <v>26</v>
      </c>
      <c r="E32" s="38"/>
      <c r="F32" s="38"/>
      <c r="G32" s="38"/>
      <c r="H32" s="38"/>
      <c r="I32" s="38"/>
      <c r="J32" s="38"/>
      <c r="K32" s="39"/>
      <c r="L32" s="40"/>
      <c r="M32" s="40"/>
      <c r="O32" s="21"/>
      <c r="Q32" s="22"/>
      <c r="S32" s="21"/>
      <c r="U32" s="22"/>
      <c r="W32" s="16"/>
      <c r="AA32" s="34" t="s">
        <v>25</v>
      </c>
      <c r="AB32" s="34"/>
    </row>
    <row r="33" spans="2:28" ht="18.75" customHeight="1" x14ac:dyDescent="0.2">
      <c r="B33" s="37"/>
      <c r="C33" s="37" t="s">
        <v>27</v>
      </c>
      <c r="D33" s="38" t="s">
        <v>28</v>
      </c>
      <c r="E33" s="38"/>
      <c r="F33" s="38"/>
      <c r="G33" s="38"/>
      <c r="H33" s="38"/>
      <c r="I33" s="38"/>
      <c r="J33" s="38"/>
      <c r="K33" s="39"/>
      <c r="L33" s="40"/>
      <c r="M33" s="40"/>
      <c r="O33" s="21"/>
      <c r="Q33" s="22"/>
      <c r="S33" s="21"/>
      <c r="U33" s="22"/>
      <c r="W33" s="16"/>
      <c r="AA33" s="34" t="s">
        <v>27</v>
      </c>
      <c r="AB33" s="34"/>
    </row>
    <row r="34" spans="2:28" ht="15" customHeight="1" x14ac:dyDescent="0.2">
      <c r="B34" s="26"/>
      <c r="C34" s="27"/>
      <c r="D34" s="26"/>
      <c r="O34" s="21"/>
      <c r="Q34" s="22"/>
      <c r="S34" s="21"/>
      <c r="U34" s="22"/>
      <c r="W34" s="16"/>
      <c r="AA34" s="34"/>
      <c r="AB34" s="34"/>
    </row>
    <row r="35" spans="2:28" x14ac:dyDescent="0.2">
      <c r="C35" s="20" t="s">
        <v>29</v>
      </c>
      <c r="O35" s="21"/>
      <c r="Q35" s="22"/>
      <c r="S35" s="21"/>
      <c r="U35" s="22"/>
      <c r="W35" s="16"/>
      <c r="AA35" s="34"/>
      <c r="AB35" s="34"/>
    </row>
    <row r="36" spans="2:28" x14ac:dyDescent="0.2">
      <c r="B36" s="16"/>
      <c r="C36" s="35" t="s">
        <v>30</v>
      </c>
      <c r="D36" s="33" t="s">
        <v>31</v>
      </c>
      <c r="E36" s="41"/>
      <c r="F36" s="21"/>
      <c r="G36" s="21"/>
      <c r="H36" s="21"/>
      <c r="I36" s="21"/>
      <c r="J36" s="21"/>
      <c r="K36" s="42" t="s">
        <v>32</v>
      </c>
      <c r="L36" s="21"/>
      <c r="M36" s="21"/>
      <c r="N36" s="21"/>
      <c r="O36" s="21"/>
      <c r="Q36" s="22"/>
      <c r="S36" s="21"/>
      <c r="U36" s="22"/>
      <c r="W36" s="16"/>
      <c r="AA36" s="34" t="str">
        <f>IF(M9="JF","1C","")</f>
        <v/>
      </c>
      <c r="AB36" s="34"/>
    </row>
    <row r="37" spans="2:28" x14ac:dyDescent="0.2">
      <c r="B37" s="16"/>
      <c r="C37" s="35" t="s">
        <v>33</v>
      </c>
      <c r="D37" s="33" t="s">
        <v>34</v>
      </c>
      <c r="E37" s="41"/>
      <c r="F37" s="21"/>
      <c r="G37" s="21"/>
      <c r="H37" s="21"/>
      <c r="I37" s="21"/>
      <c r="J37" s="21"/>
      <c r="K37" s="42" t="s">
        <v>35</v>
      </c>
      <c r="L37" s="21"/>
      <c r="M37" s="21"/>
      <c r="N37" s="21"/>
      <c r="O37" s="21"/>
      <c r="Q37" s="22"/>
      <c r="S37" s="21"/>
      <c r="U37" s="22"/>
      <c r="W37" s="16"/>
      <c r="AA37" s="34" t="str">
        <f>IF(M9="BB","1E","")</f>
        <v/>
      </c>
      <c r="AB37" s="34"/>
    </row>
    <row r="38" spans="2:28" x14ac:dyDescent="0.2">
      <c r="B38" s="16"/>
      <c r="C38" s="35" t="s">
        <v>36</v>
      </c>
      <c r="D38" s="33" t="s">
        <v>37</v>
      </c>
      <c r="E38" s="41"/>
      <c r="F38" s="21"/>
      <c r="G38" s="21"/>
      <c r="H38" s="21"/>
      <c r="I38" s="21"/>
      <c r="J38" s="21"/>
      <c r="K38" s="42" t="s">
        <v>35</v>
      </c>
      <c r="L38" s="21"/>
      <c r="M38" s="21"/>
      <c r="N38" s="21"/>
      <c r="O38" s="21"/>
      <c r="Q38" s="22"/>
      <c r="S38" s="21"/>
      <c r="U38" s="22"/>
      <c r="W38" s="16"/>
      <c r="AA38" s="34" t="str">
        <f>IF(M9="BB","1F","")</f>
        <v/>
      </c>
      <c r="AB38" s="34"/>
    </row>
    <row r="39" spans="2:28" ht="15" customHeight="1" x14ac:dyDescent="0.2">
      <c r="B39" s="26"/>
      <c r="C39" s="27"/>
      <c r="D39" s="26"/>
      <c r="Q39" s="22"/>
      <c r="S39" s="21"/>
      <c r="U39" s="22"/>
      <c r="W39" s="16"/>
      <c r="AA39" s="34"/>
      <c r="AB39" s="34"/>
    </row>
    <row r="40" spans="2:28" x14ac:dyDescent="0.2">
      <c r="C40" s="20" t="s">
        <v>38</v>
      </c>
      <c r="Q40" s="22"/>
      <c r="S40" s="21"/>
      <c r="U40" s="22"/>
      <c r="W40" s="16"/>
      <c r="AA40" s="34"/>
      <c r="AB40" s="34"/>
    </row>
    <row r="41" spans="2:28" x14ac:dyDescent="0.2">
      <c r="B41" s="28"/>
      <c r="C41" s="37" t="s">
        <v>39</v>
      </c>
      <c r="D41" s="43" t="s">
        <v>40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S41" s="21"/>
      <c r="U41" s="22"/>
      <c r="W41" s="16"/>
      <c r="AA41" s="34" t="s">
        <v>39</v>
      </c>
      <c r="AB41" s="34"/>
    </row>
    <row r="42" spans="2:28" x14ac:dyDescent="0.2">
      <c r="B42" s="28"/>
      <c r="C42" s="37" t="s">
        <v>41</v>
      </c>
      <c r="D42" s="43" t="s">
        <v>42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S42" s="21"/>
      <c r="U42" s="22"/>
      <c r="W42" s="16"/>
      <c r="AA42" s="34" t="s">
        <v>41</v>
      </c>
      <c r="AB42" s="34"/>
    </row>
    <row r="43" spans="2:28" x14ac:dyDescent="0.2">
      <c r="B43" s="28"/>
      <c r="C43" s="37" t="s">
        <v>43</v>
      </c>
      <c r="D43" s="43" t="s">
        <v>44</v>
      </c>
      <c r="E43" s="44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S43" s="21"/>
      <c r="U43" s="22"/>
      <c r="W43" s="16"/>
      <c r="AA43" s="34" t="s">
        <v>43</v>
      </c>
      <c r="AB43" s="34"/>
    </row>
    <row r="44" spans="2:28" x14ac:dyDescent="0.2">
      <c r="B44" s="28"/>
      <c r="C44" s="37" t="s">
        <v>45</v>
      </c>
      <c r="D44" s="43" t="s">
        <v>46</v>
      </c>
      <c r="E44" s="44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S44" s="21"/>
      <c r="U44" s="22"/>
      <c r="W44" s="16"/>
      <c r="AA44" s="34" t="s">
        <v>45</v>
      </c>
      <c r="AB44" s="34"/>
    </row>
    <row r="45" spans="2:28" x14ac:dyDescent="0.2">
      <c r="B45" s="28"/>
      <c r="C45" s="37" t="s">
        <v>47</v>
      </c>
      <c r="D45" s="43" t="s">
        <v>48</v>
      </c>
      <c r="E45" s="44"/>
      <c r="F45" s="22"/>
      <c r="G45" s="22"/>
      <c r="H45" s="22"/>
      <c r="I45" s="22"/>
      <c r="J45" s="22"/>
      <c r="K45" s="45" t="s">
        <v>49</v>
      </c>
      <c r="L45" s="22"/>
      <c r="M45" s="22"/>
      <c r="N45" s="22"/>
      <c r="O45" s="22"/>
      <c r="P45" s="22"/>
      <c r="Q45" s="22"/>
      <c r="S45" s="21"/>
      <c r="U45" s="22"/>
      <c r="W45" s="16"/>
      <c r="AA45" s="34" t="str">
        <f>IF(M9="JF","E10","")</f>
        <v/>
      </c>
      <c r="AB45" s="34"/>
    </row>
    <row r="46" spans="2:28" x14ac:dyDescent="0.2">
      <c r="B46" s="28"/>
      <c r="C46" s="37" t="s">
        <v>50</v>
      </c>
      <c r="D46" s="43" t="s">
        <v>51</v>
      </c>
      <c r="E46" s="44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S46" s="21"/>
      <c r="U46" s="22"/>
      <c r="W46" s="16"/>
      <c r="AA46" s="34" t="s">
        <v>50</v>
      </c>
      <c r="AB46" s="34"/>
    </row>
    <row r="47" spans="2:28" x14ac:dyDescent="0.2">
      <c r="B47" s="28"/>
      <c r="C47" s="37" t="s">
        <v>52</v>
      </c>
      <c r="D47" s="43" t="s">
        <v>53</v>
      </c>
      <c r="E47" s="44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S47" s="21"/>
      <c r="U47" s="22"/>
      <c r="W47" s="16"/>
      <c r="AA47" s="34" t="s">
        <v>52</v>
      </c>
      <c r="AB47" s="34"/>
    </row>
    <row r="48" spans="2:28" ht="15" customHeight="1" x14ac:dyDescent="0.2">
      <c r="B48" s="26"/>
      <c r="C48" s="27"/>
      <c r="D48" s="26"/>
      <c r="S48" s="21"/>
      <c r="U48" s="22"/>
      <c r="W48" s="16"/>
      <c r="AA48" s="34"/>
      <c r="AB48" s="34"/>
    </row>
    <row r="49" spans="2:34" x14ac:dyDescent="0.2">
      <c r="C49" s="20" t="s">
        <v>54</v>
      </c>
      <c r="S49" s="21"/>
      <c r="U49" s="22"/>
      <c r="W49" s="16"/>
      <c r="AA49" s="34"/>
      <c r="AB49" s="34"/>
    </row>
    <row r="50" spans="2:34" x14ac:dyDescent="0.2">
      <c r="B50" s="16"/>
      <c r="C50" s="35" t="s">
        <v>12</v>
      </c>
      <c r="D50" s="33" t="s">
        <v>55</v>
      </c>
      <c r="E50" s="41"/>
      <c r="F50" s="21"/>
      <c r="G50" s="21"/>
      <c r="H50" s="21"/>
      <c r="I50" s="21"/>
      <c r="J50" s="21"/>
      <c r="K50" s="46" t="s">
        <v>56</v>
      </c>
      <c r="L50" s="21"/>
      <c r="M50" s="21"/>
      <c r="N50" s="21"/>
      <c r="O50" s="21"/>
      <c r="P50" s="21"/>
      <c r="Q50" s="21"/>
      <c r="R50" s="21"/>
      <c r="S50" s="21"/>
      <c r="U50" s="22"/>
      <c r="W50" s="16"/>
      <c r="Y50" s="34"/>
      <c r="Z50" s="34"/>
      <c r="AA50" s="34" t="str">
        <f>IF(OR(M9="JF",Q9="LUB"),"S","")</f>
        <v/>
      </c>
      <c r="AB50" s="34"/>
      <c r="AC50" s="34" t="str">
        <f>IF(AND(M9="JD",Q9="W76"),"S","")</f>
        <v/>
      </c>
      <c r="AD50" s="34" t="str">
        <f>IF(AND(M9="JD",Q9="E76"),"S","")</f>
        <v/>
      </c>
      <c r="AE50" s="34" t="str">
        <f>IF(AND(M9="JD",Q9="LUB"),"S","")</f>
        <v/>
      </c>
      <c r="AF50" s="34"/>
      <c r="AG50" s="34"/>
      <c r="AH50" s="47"/>
    </row>
    <row r="51" spans="2:34" x14ac:dyDescent="0.2">
      <c r="B51" s="16"/>
      <c r="C51" s="35" t="s">
        <v>17</v>
      </c>
      <c r="D51" s="33" t="s">
        <v>57</v>
      </c>
      <c r="E51" s="41"/>
      <c r="F51" s="21"/>
      <c r="G51" s="21"/>
      <c r="H51" s="21"/>
      <c r="I51" s="21"/>
      <c r="J51" s="21"/>
      <c r="K51" s="46" t="s">
        <v>58</v>
      </c>
      <c r="L51" s="21"/>
      <c r="M51" s="21"/>
      <c r="N51" s="21"/>
      <c r="O51" s="21"/>
      <c r="P51" s="21"/>
      <c r="Q51" s="21"/>
      <c r="R51" s="21"/>
      <c r="S51" s="21"/>
      <c r="U51" s="22"/>
      <c r="W51" s="16"/>
      <c r="AA51" s="34" t="str">
        <f>IF(M9="JF","T","")</f>
        <v/>
      </c>
      <c r="AB51" s="34"/>
    </row>
    <row r="52" spans="2:34" x14ac:dyDescent="0.2">
      <c r="B52" s="16"/>
      <c r="C52" s="35" t="s">
        <v>59</v>
      </c>
      <c r="D52" s="33" t="s">
        <v>60</v>
      </c>
      <c r="E52" s="41"/>
      <c r="F52" s="21"/>
      <c r="G52" s="21"/>
      <c r="H52" s="21"/>
      <c r="I52" s="21"/>
      <c r="J52" s="21"/>
      <c r="K52" s="46" t="s">
        <v>58</v>
      </c>
      <c r="L52" s="21"/>
      <c r="M52" s="21"/>
      <c r="N52" s="21"/>
      <c r="O52" s="21"/>
      <c r="P52" s="21"/>
      <c r="Q52" s="21"/>
      <c r="R52" s="21"/>
      <c r="S52" s="21"/>
      <c r="U52" s="22"/>
      <c r="W52" s="16"/>
      <c r="AA52" s="34" t="str">
        <f>IF(M9="JF","U","")</f>
        <v/>
      </c>
      <c r="AB52" s="34"/>
    </row>
    <row r="53" spans="2:34" x14ac:dyDescent="0.2">
      <c r="B53" s="16"/>
      <c r="C53" s="35" t="s">
        <v>61</v>
      </c>
      <c r="D53" s="33" t="s">
        <v>62</v>
      </c>
      <c r="E53" s="41"/>
      <c r="F53" s="21"/>
      <c r="G53" s="21"/>
      <c r="H53" s="21"/>
      <c r="I53" s="21"/>
      <c r="J53" s="21"/>
      <c r="K53" s="46" t="s">
        <v>63</v>
      </c>
      <c r="L53" s="21"/>
      <c r="M53" s="21"/>
      <c r="N53" s="21"/>
      <c r="O53" s="21"/>
      <c r="P53" s="21"/>
      <c r="Q53" s="21"/>
      <c r="R53" s="21"/>
      <c r="S53" s="21"/>
      <c r="U53" s="22"/>
      <c r="W53" s="16"/>
      <c r="AA53" s="34" t="str">
        <f>IF(M9="BB","B","")</f>
        <v/>
      </c>
      <c r="AB53" s="34"/>
    </row>
    <row r="54" spans="2:34" x14ac:dyDescent="0.2">
      <c r="B54" s="16"/>
      <c r="C54" s="35" t="s">
        <v>64</v>
      </c>
      <c r="D54" s="33" t="s">
        <v>65</v>
      </c>
      <c r="E54" s="41"/>
      <c r="F54" s="21"/>
      <c r="G54" s="21"/>
      <c r="H54" s="21"/>
      <c r="I54" s="21"/>
      <c r="J54" s="21"/>
      <c r="K54" s="46" t="s">
        <v>63</v>
      </c>
      <c r="L54" s="21"/>
      <c r="M54" s="21"/>
      <c r="N54" s="21"/>
      <c r="O54" s="21"/>
      <c r="P54" s="21"/>
      <c r="Q54" s="21"/>
      <c r="R54" s="21"/>
      <c r="S54" s="21"/>
      <c r="U54" s="22"/>
      <c r="W54" s="16"/>
      <c r="AA54" s="34" t="str">
        <f>IF(M9="BB","C","")</f>
        <v/>
      </c>
      <c r="AB54" s="34"/>
    </row>
    <row r="55" spans="2:34" x14ac:dyDescent="0.2">
      <c r="B55" s="16"/>
      <c r="C55" s="35" t="s">
        <v>22</v>
      </c>
      <c r="D55" s="33" t="s">
        <v>66</v>
      </c>
      <c r="E55" s="41"/>
      <c r="F55" s="21"/>
      <c r="G55" s="21"/>
      <c r="H55" s="21"/>
      <c r="I55" s="21"/>
      <c r="J55" s="21"/>
      <c r="K55" s="46" t="s">
        <v>63</v>
      </c>
      <c r="L55" s="21"/>
      <c r="M55" s="21"/>
      <c r="N55" s="21"/>
      <c r="O55" s="21"/>
      <c r="P55" s="21"/>
      <c r="Q55" s="21"/>
      <c r="R55" s="21"/>
      <c r="S55" s="21"/>
      <c r="U55" s="22"/>
      <c r="W55" s="16"/>
      <c r="AA55" s="34" t="str">
        <f>IF(M9="BB","D","")</f>
        <v/>
      </c>
      <c r="AB55" s="34"/>
    </row>
    <row r="56" spans="2:34" ht="15" customHeight="1" x14ac:dyDescent="0.2">
      <c r="B56" s="26"/>
      <c r="C56" s="27"/>
      <c r="D56" s="26"/>
      <c r="U56" s="22"/>
      <c r="W56" s="16"/>
      <c r="AA56" s="34"/>
      <c r="AB56" s="34"/>
    </row>
    <row r="57" spans="2:34" x14ac:dyDescent="0.2">
      <c r="C57" s="20" t="s">
        <v>67</v>
      </c>
      <c r="U57" s="22"/>
      <c r="W57" s="16"/>
      <c r="AA57" s="34"/>
      <c r="AB57" s="34"/>
    </row>
    <row r="58" spans="2:34" x14ac:dyDescent="0.2">
      <c r="B58" s="28"/>
      <c r="C58" s="37" t="s">
        <v>68</v>
      </c>
      <c r="D58" s="43" t="s">
        <v>69</v>
      </c>
      <c r="E58" s="22"/>
      <c r="F58" s="22"/>
      <c r="G58" s="22"/>
      <c r="H58" s="22"/>
      <c r="I58" s="22"/>
      <c r="J58" s="22"/>
      <c r="K58" s="45" t="s">
        <v>49</v>
      </c>
      <c r="L58" s="22"/>
      <c r="M58" s="22"/>
      <c r="N58" s="22"/>
      <c r="O58" s="22"/>
      <c r="P58" s="22"/>
      <c r="Q58" s="22"/>
      <c r="R58" s="22"/>
      <c r="S58" s="22"/>
      <c r="T58" s="22"/>
      <c r="U58" s="22"/>
      <c r="W58" s="21"/>
      <c r="AA58" s="48" t="str">
        <f>IF(M9="JF","N5","")</f>
        <v/>
      </c>
      <c r="AB58" s="34"/>
    </row>
    <row r="59" spans="2:34" x14ac:dyDescent="0.2">
      <c r="B59" s="28"/>
      <c r="C59" s="37" t="s">
        <v>70</v>
      </c>
      <c r="D59" s="43" t="s">
        <v>71</v>
      </c>
      <c r="E59" s="22"/>
      <c r="F59" s="22"/>
      <c r="G59" s="22"/>
      <c r="H59" s="22"/>
      <c r="I59" s="22"/>
      <c r="J59" s="22"/>
      <c r="K59" s="45" t="s">
        <v>49</v>
      </c>
      <c r="L59" s="22"/>
      <c r="M59" s="22"/>
      <c r="N59" s="22"/>
      <c r="O59" s="22"/>
      <c r="P59" s="22"/>
      <c r="Q59" s="22"/>
      <c r="R59" s="22"/>
      <c r="S59" s="22"/>
      <c r="T59" s="22"/>
      <c r="U59" s="22"/>
      <c r="W59" s="21"/>
      <c r="AA59" s="48" t="str">
        <f>IF(M9="JF","EB","")</f>
        <v/>
      </c>
      <c r="AB59" s="34"/>
    </row>
    <row r="60" spans="2:34" x14ac:dyDescent="0.2">
      <c r="B60" s="28"/>
      <c r="C60" s="37" t="s">
        <v>72</v>
      </c>
      <c r="D60" s="43" t="s">
        <v>73</v>
      </c>
      <c r="E60" s="22"/>
      <c r="F60" s="22"/>
      <c r="G60" s="22"/>
      <c r="H60" s="22"/>
      <c r="I60" s="22"/>
      <c r="J60" s="22"/>
      <c r="K60" s="45" t="s">
        <v>49</v>
      </c>
      <c r="L60" s="22"/>
      <c r="M60" s="22"/>
      <c r="N60" s="22"/>
      <c r="O60" s="22"/>
      <c r="P60" s="22"/>
      <c r="Q60" s="22"/>
      <c r="R60" s="22"/>
      <c r="S60" s="22"/>
      <c r="T60" s="22"/>
      <c r="U60" s="22"/>
      <c r="W60" s="21"/>
      <c r="AA60" s="48" t="str">
        <f>IF(M9="JF","EK","")</f>
        <v/>
      </c>
      <c r="AB60" s="34"/>
    </row>
    <row r="61" spans="2:34" x14ac:dyDescent="0.2">
      <c r="B61" s="28"/>
      <c r="C61" s="37" t="s">
        <v>74</v>
      </c>
      <c r="D61" s="43" t="s">
        <v>75</v>
      </c>
      <c r="E61" s="22"/>
      <c r="F61" s="22"/>
      <c r="G61" s="22"/>
      <c r="H61" s="22"/>
      <c r="I61" s="22"/>
      <c r="J61" s="22"/>
      <c r="K61" s="45" t="s">
        <v>49</v>
      </c>
      <c r="L61" s="22"/>
      <c r="M61" s="22"/>
      <c r="N61" s="22"/>
      <c r="O61" s="22"/>
      <c r="P61" s="22"/>
      <c r="Q61" s="22"/>
      <c r="R61" s="22"/>
      <c r="S61" s="22"/>
      <c r="T61" s="22"/>
      <c r="U61" s="22"/>
      <c r="W61" s="21"/>
      <c r="AA61" s="48" t="str">
        <f>IF(M9="JF","EL","")</f>
        <v/>
      </c>
      <c r="AB61" s="34"/>
    </row>
    <row r="62" spans="2:34" x14ac:dyDescent="0.2">
      <c r="B62" s="28"/>
      <c r="C62" s="37" t="s">
        <v>76</v>
      </c>
      <c r="D62" s="43" t="s">
        <v>77</v>
      </c>
      <c r="E62" s="22"/>
      <c r="F62" s="22"/>
      <c r="G62" s="22"/>
      <c r="H62" s="22"/>
      <c r="I62" s="22"/>
      <c r="J62" s="22"/>
      <c r="K62" s="45" t="s">
        <v>49</v>
      </c>
      <c r="L62" s="22"/>
      <c r="M62" s="22"/>
      <c r="N62" s="22"/>
      <c r="O62" s="22"/>
      <c r="P62" s="22"/>
      <c r="Q62" s="22"/>
      <c r="R62" s="22"/>
      <c r="S62" s="22"/>
      <c r="T62" s="22"/>
      <c r="U62" s="22"/>
      <c r="W62" s="21"/>
      <c r="AA62" s="48" t="str">
        <f>IF(M9="JF","EM","")</f>
        <v/>
      </c>
      <c r="AB62" s="34"/>
    </row>
    <row r="63" spans="2:34" x14ac:dyDescent="0.2">
      <c r="B63" s="28"/>
      <c r="C63" s="37" t="s">
        <v>78</v>
      </c>
      <c r="D63" s="43" t="s">
        <v>79</v>
      </c>
      <c r="E63" s="22"/>
      <c r="F63" s="22"/>
      <c r="G63" s="22"/>
      <c r="H63" s="22"/>
      <c r="I63" s="22"/>
      <c r="J63" s="22"/>
      <c r="K63" s="45" t="s">
        <v>49</v>
      </c>
      <c r="L63" s="22"/>
      <c r="M63" s="22"/>
      <c r="N63" s="22"/>
      <c r="O63" s="22"/>
      <c r="P63" s="22"/>
      <c r="Q63" s="22"/>
      <c r="R63" s="22"/>
      <c r="S63" s="22"/>
      <c r="T63" s="22"/>
      <c r="U63" s="22"/>
      <c r="W63" s="21"/>
      <c r="AA63" s="48" t="str">
        <f>IF(M9="JF","EX","")</f>
        <v/>
      </c>
      <c r="AB63" s="34"/>
    </row>
    <row r="64" spans="2:34" x14ac:dyDescent="0.2">
      <c r="B64" s="28"/>
      <c r="C64" s="37" t="s">
        <v>80</v>
      </c>
      <c r="D64" s="43" t="s">
        <v>81</v>
      </c>
      <c r="E64" s="22"/>
      <c r="F64" s="22"/>
      <c r="G64" s="22"/>
      <c r="H64" s="22"/>
      <c r="I64" s="22"/>
      <c r="J64" s="22"/>
      <c r="K64" s="45" t="s">
        <v>49</v>
      </c>
      <c r="L64" s="22"/>
      <c r="M64" s="22"/>
      <c r="N64" s="22"/>
      <c r="O64" s="22"/>
      <c r="P64" s="22"/>
      <c r="Q64" s="22"/>
      <c r="R64" s="22"/>
      <c r="S64" s="22"/>
      <c r="T64" s="22"/>
      <c r="U64" s="22"/>
      <c r="W64" s="21"/>
      <c r="AA64" s="48" t="str">
        <f>IF(M9="JF","EY","")</f>
        <v/>
      </c>
      <c r="AB64" s="34"/>
    </row>
    <row r="65" spans="2:28" x14ac:dyDescent="0.2">
      <c r="B65" s="28"/>
      <c r="C65" s="37" t="s">
        <v>82</v>
      </c>
      <c r="D65" s="43" t="s">
        <v>83</v>
      </c>
      <c r="E65" s="22"/>
      <c r="F65" s="22"/>
      <c r="G65" s="22"/>
      <c r="H65" s="22"/>
      <c r="I65" s="22"/>
      <c r="J65" s="22"/>
      <c r="K65" s="45" t="s">
        <v>49</v>
      </c>
      <c r="L65" s="22"/>
      <c r="M65" s="22"/>
      <c r="N65" s="22"/>
      <c r="O65" s="22"/>
      <c r="P65" s="22"/>
      <c r="Q65" s="22"/>
      <c r="R65" s="22"/>
      <c r="S65" s="22"/>
      <c r="T65" s="22"/>
      <c r="U65" s="22"/>
      <c r="W65" s="21"/>
      <c r="AA65" s="48" t="str">
        <f>IF(M9="JF","EX","")</f>
        <v/>
      </c>
      <c r="AB65" s="34"/>
    </row>
    <row r="66" spans="2:28" x14ac:dyDescent="0.2">
      <c r="B66" s="28"/>
      <c r="C66" s="37" t="s">
        <v>84</v>
      </c>
      <c r="D66" s="43" t="s">
        <v>85</v>
      </c>
      <c r="E66" s="22"/>
      <c r="F66" s="22"/>
      <c r="G66" s="22"/>
      <c r="H66" s="22"/>
      <c r="I66" s="22"/>
      <c r="J66" s="22"/>
      <c r="K66" s="45" t="s">
        <v>86</v>
      </c>
      <c r="L66" s="22"/>
      <c r="M66" s="22"/>
      <c r="N66" s="22"/>
      <c r="O66" s="22"/>
      <c r="P66" s="22"/>
      <c r="Q66" s="22"/>
      <c r="R66" s="22"/>
      <c r="S66" s="22"/>
      <c r="T66" s="22"/>
      <c r="U66" s="22"/>
      <c r="W66" s="21"/>
      <c r="AA66" s="48" t="str">
        <f>IF(M9="BB","FB","")</f>
        <v/>
      </c>
      <c r="AB66" s="34"/>
    </row>
    <row r="67" spans="2:28" x14ac:dyDescent="0.2">
      <c r="B67" s="28"/>
      <c r="C67" s="37" t="s">
        <v>87</v>
      </c>
      <c r="D67" s="43" t="s">
        <v>88</v>
      </c>
      <c r="E67" s="22"/>
      <c r="F67" s="22"/>
      <c r="G67" s="22"/>
      <c r="H67" s="22"/>
      <c r="I67" s="22"/>
      <c r="J67" s="22"/>
      <c r="K67" s="45" t="s">
        <v>86</v>
      </c>
      <c r="L67" s="22"/>
      <c r="M67" s="22"/>
      <c r="N67" s="22"/>
      <c r="O67" s="22"/>
      <c r="P67" s="22"/>
      <c r="Q67" s="22"/>
      <c r="R67" s="22"/>
      <c r="S67" s="22"/>
      <c r="T67" s="22"/>
      <c r="U67" s="22"/>
      <c r="W67" s="21"/>
      <c r="AA67" s="48" t="str">
        <f>IF(M9="BB","FC","")</f>
        <v/>
      </c>
      <c r="AB67" s="34"/>
    </row>
    <row r="68" spans="2:28" x14ac:dyDescent="0.2">
      <c r="B68" s="28"/>
      <c r="C68" s="37" t="s">
        <v>89</v>
      </c>
      <c r="D68" s="43" t="s">
        <v>90</v>
      </c>
      <c r="E68" s="22"/>
      <c r="F68" s="22"/>
      <c r="G68" s="22"/>
      <c r="H68" s="22"/>
      <c r="I68" s="22"/>
      <c r="J68" s="22"/>
      <c r="K68" s="45" t="s">
        <v>86</v>
      </c>
      <c r="L68" s="22"/>
      <c r="M68" s="22"/>
      <c r="N68" s="22"/>
      <c r="O68" s="22"/>
      <c r="P68" s="22"/>
      <c r="Q68" s="22"/>
      <c r="R68" s="22"/>
      <c r="S68" s="22"/>
      <c r="T68" s="22"/>
      <c r="U68" s="22"/>
      <c r="W68" s="21"/>
      <c r="AA68" s="34" t="str">
        <f>IF(M9="BB","FD","")</f>
        <v/>
      </c>
      <c r="AB68" s="34"/>
    </row>
    <row r="69" spans="2:28" x14ac:dyDescent="0.2">
      <c r="B69" s="28"/>
      <c r="C69" s="37" t="s">
        <v>39</v>
      </c>
      <c r="D69" s="43" t="s">
        <v>91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W69" s="21"/>
      <c r="AA69" s="34" t="s">
        <v>39</v>
      </c>
      <c r="AB69" s="34"/>
    </row>
    <row r="70" spans="2:28" ht="15" customHeight="1" x14ac:dyDescent="0.2">
      <c r="B70" s="26"/>
      <c r="C70" s="27"/>
      <c r="D70" s="26"/>
      <c r="W70" s="16"/>
      <c r="AA70" s="34"/>
      <c r="AB70" s="34"/>
    </row>
    <row r="71" spans="2:28" x14ac:dyDescent="0.2">
      <c r="C71" s="20" t="s">
        <v>92</v>
      </c>
      <c r="W71" s="16"/>
      <c r="AA71" s="34"/>
      <c r="AB71" s="34"/>
    </row>
    <row r="72" spans="2:28" x14ac:dyDescent="0.2">
      <c r="B72" s="16"/>
      <c r="C72" s="35" t="s">
        <v>20</v>
      </c>
      <c r="D72" s="33" t="s">
        <v>93</v>
      </c>
      <c r="E72" s="16"/>
      <c r="F72" s="35"/>
      <c r="G72" s="33"/>
      <c r="H72" s="16"/>
      <c r="I72" s="35"/>
      <c r="J72" s="33"/>
      <c r="K72" s="16"/>
      <c r="L72" s="35"/>
      <c r="M72" s="33"/>
      <c r="N72" s="16"/>
      <c r="O72" s="35"/>
      <c r="P72" s="33"/>
      <c r="Q72" s="16"/>
      <c r="R72" s="35"/>
      <c r="S72" s="33"/>
      <c r="T72" s="16"/>
      <c r="U72" s="35"/>
      <c r="V72" s="33"/>
      <c r="W72" s="16"/>
      <c r="AA72" s="34"/>
      <c r="AB72" s="34"/>
    </row>
    <row r="73" spans="2:28" x14ac:dyDescent="0.2">
      <c r="B73" s="16"/>
      <c r="C73" s="35" t="s">
        <v>61</v>
      </c>
      <c r="D73" s="33" t="s">
        <v>94</v>
      </c>
      <c r="E73" s="16"/>
      <c r="F73" s="35"/>
      <c r="G73" s="33"/>
      <c r="H73" s="16"/>
      <c r="I73" s="35"/>
      <c r="J73" s="33"/>
      <c r="K73" s="16"/>
      <c r="L73" s="35"/>
      <c r="M73" s="33"/>
      <c r="N73" s="16"/>
      <c r="O73" s="35"/>
      <c r="P73" s="33"/>
      <c r="Q73" s="16"/>
      <c r="R73" s="35"/>
      <c r="S73" s="33"/>
      <c r="T73" s="16"/>
      <c r="U73" s="35"/>
      <c r="V73" s="33"/>
      <c r="W73" s="16"/>
      <c r="AA73" s="34"/>
    </row>
    <row r="74" spans="2:28" ht="15" customHeight="1" x14ac:dyDescent="0.2">
      <c r="B74" s="16"/>
      <c r="C74" s="35" t="s">
        <v>64</v>
      </c>
      <c r="D74" s="33" t="s">
        <v>95</v>
      </c>
      <c r="E74" s="16"/>
      <c r="F74" s="35"/>
      <c r="G74" s="33"/>
      <c r="H74" s="16"/>
      <c r="I74" s="35"/>
      <c r="J74" s="33"/>
      <c r="K74" s="16"/>
      <c r="L74" s="35"/>
      <c r="M74" s="33"/>
      <c r="N74" s="16"/>
      <c r="O74" s="35"/>
      <c r="P74" s="33"/>
      <c r="Q74" s="16"/>
      <c r="R74" s="35"/>
      <c r="S74" s="33"/>
      <c r="T74" s="16"/>
      <c r="U74" s="35"/>
      <c r="V74" s="33"/>
      <c r="W74" s="16"/>
    </row>
    <row r="75" spans="2:28" x14ac:dyDescent="0.2">
      <c r="C75" s="20"/>
    </row>
    <row r="76" spans="2:28" x14ac:dyDescent="0.2">
      <c r="C76" s="20"/>
    </row>
    <row r="77" spans="2:28" x14ac:dyDescent="0.2">
      <c r="C77" s="20"/>
    </row>
    <row r="78" spans="2:28" x14ac:dyDescent="0.2">
      <c r="C78" s="20"/>
    </row>
    <row r="79" spans="2:28" x14ac:dyDescent="0.2">
      <c r="C79" s="20"/>
    </row>
    <row r="80" spans="2:28" x14ac:dyDescent="0.2">
      <c r="C80" s="20"/>
    </row>
    <row r="81" spans="3:3" x14ac:dyDescent="0.2">
      <c r="C81" s="20"/>
    </row>
    <row r="82" spans="3:3" x14ac:dyDescent="0.2">
      <c r="C82" s="20"/>
    </row>
    <row r="83" spans="3:3" x14ac:dyDescent="0.2">
      <c r="C83" s="20"/>
    </row>
    <row r="84" spans="3:3" x14ac:dyDescent="0.2">
      <c r="C84" s="20"/>
    </row>
    <row r="85" spans="3:3" x14ac:dyDescent="0.2">
      <c r="C85" s="20"/>
    </row>
    <row r="86" spans="3:3" x14ac:dyDescent="0.2">
      <c r="C86" s="20"/>
    </row>
    <row r="87" spans="3:3" x14ac:dyDescent="0.2">
      <c r="C87" s="20"/>
    </row>
    <row r="88" spans="3:3" x14ac:dyDescent="0.2">
      <c r="C88" s="20"/>
    </row>
    <row r="89" spans="3:3" x14ac:dyDescent="0.2">
      <c r="C89" s="20"/>
    </row>
    <row r="90" spans="3:3" x14ac:dyDescent="0.2">
      <c r="C90" s="20"/>
    </row>
    <row r="91" spans="3:3" x14ac:dyDescent="0.2">
      <c r="C91" s="20"/>
    </row>
    <row r="92" spans="3:3" x14ac:dyDescent="0.2">
      <c r="C92" s="20"/>
    </row>
    <row r="93" spans="3:3" x14ac:dyDescent="0.2">
      <c r="C93" s="20"/>
    </row>
    <row r="94" spans="3:3" x14ac:dyDescent="0.2">
      <c r="C94" s="20"/>
    </row>
    <row r="95" spans="3:3" x14ac:dyDescent="0.2">
      <c r="C95" s="20"/>
    </row>
    <row r="96" spans="3:3" x14ac:dyDescent="0.2">
      <c r="C96" s="20"/>
    </row>
    <row r="97" spans="2:27" x14ac:dyDescent="0.2">
      <c r="C97" s="20"/>
    </row>
    <row r="98" spans="2:27" x14ac:dyDescent="0.2">
      <c r="C98" s="20"/>
    </row>
    <row r="99" spans="2:27" x14ac:dyDescent="0.2">
      <c r="C99" s="20"/>
    </row>
    <row r="100" spans="2:27" ht="18" x14ac:dyDescent="0.25">
      <c r="B100" s="49" t="s">
        <v>96</v>
      </c>
      <c r="E100" s="50"/>
    </row>
    <row r="101" spans="2:27" ht="24" customHeight="1" thickBot="1" x14ac:dyDescent="0.25">
      <c r="B101" s="51" t="s">
        <v>97</v>
      </c>
      <c r="D101" s="52" t="str">
        <f>E9&amp;G9&amp;I9&amp;K9&amp;M9&amp;O9&amp;Q9&amp;S9&amp;U9&amp;W9</f>
        <v/>
      </c>
      <c r="F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</row>
    <row r="102" spans="2:27" ht="12.75" customHeight="1" thickBot="1" x14ac:dyDescent="0.25">
      <c r="B102" s="53" t="s">
        <v>98</v>
      </c>
      <c r="C102" s="54" t="s">
        <v>99</v>
      </c>
      <c r="D102" s="55" t="s">
        <v>100</v>
      </c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7"/>
    </row>
    <row r="103" spans="2:27" ht="20.100000000000001" customHeight="1" x14ac:dyDescent="0.2">
      <c r="B103" s="58" t="s">
        <v>101</v>
      </c>
      <c r="C103" s="59">
        <f>E9</f>
        <v>0</v>
      </c>
      <c r="D103" s="60" t="e">
        <f>VLOOKUP(E9,C15:D17,2,FALSE)</f>
        <v>#N/A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1"/>
    </row>
    <row r="104" spans="2:27" ht="20.100000000000001" customHeight="1" x14ac:dyDescent="0.2">
      <c r="B104" s="62" t="s">
        <v>102</v>
      </c>
      <c r="C104" s="63">
        <f>G9</f>
        <v>0</v>
      </c>
      <c r="D104" s="64" t="e">
        <f>VLOOKUP(G9,C20:D21,2,FALSE)</f>
        <v>#N/A</v>
      </c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5"/>
      <c r="Z104" s="65"/>
      <c r="AA104" s="66"/>
    </row>
    <row r="105" spans="2:27" ht="20.100000000000001" customHeight="1" x14ac:dyDescent="0.2">
      <c r="B105" s="62" t="s">
        <v>103</v>
      </c>
      <c r="C105" s="63">
        <f>I9</f>
        <v>0</v>
      </c>
      <c r="D105" s="64" t="e">
        <f>VLOOKUP(C105,C24:D25,2,FALSE)</f>
        <v>#N/A</v>
      </c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7"/>
    </row>
    <row r="106" spans="2:27" ht="20.100000000000001" customHeight="1" x14ac:dyDescent="0.2">
      <c r="B106" s="62" t="s">
        <v>104</v>
      </c>
      <c r="C106" s="63">
        <f>K9</f>
        <v>0</v>
      </c>
      <c r="D106" s="64" t="e">
        <f>VLOOKUP(C106,C28:D29,2,FALSE)</f>
        <v>#N/A</v>
      </c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7"/>
    </row>
    <row r="107" spans="2:27" ht="20.100000000000001" customHeight="1" x14ac:dyDescent="0.2">
      <c r="B107" s="62" t="s">
        <v>105</v>
      </c>
      <c r="C107" s="63">
        <f>M9</f>
        <v>0</v>
      </c>
      <c r="D107" s="64" t="e">
        <f>VLOOKUP(M9,C32:D33,2,FALSE)</f>
        <v>#N/A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7"/>
    </row>
    <row r="108" spans="2:27" ht="20.100000000000001" customHeight="1" x14ac:dyDescent="0.2">
      <c r="B108" s="62" t="s">
        <v>106</v>
      </c>
      <c r="C108" s="68">
        <f>O9</f>
        <v>0</v>
      </c>
      <c r="D108" s="64" t="e">
        <f>VLOOKUP(O9,C36:D38,2,FALSE)</f>
        <v>#N/A</v>
      </c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7"/>
    </row>
    <row r="109" spans="2:27" ht="20.100000000000001" customHeight="1" x14ac:dyDescent="0.2">
      <c r="B109" s="62" t="s">
        <v>107</v>
      </c>
      <c r="C109" s="63">
        <f>Q9</f>
        <v>0</v>
      </c>
      <c r="D109" s="64" t="e">
        <f>VLOOKUP(Q9,C41:D47,2,FALSE)</f>
        <v>#N/A</v>
      </c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7"/>
    </row>
    <row r="110" spans="2:27" ht="20.100000000000001" customHeight="1" x14ac:dyDescent="0.2">
      <c r="B110" s="62" t="s">
        <v>108</v>
      </c>
      <c r="C110" s="63">
        <f>S9</f>
        <v>0</v>
      </c>
      <c r="D110" s="64" t="e">
        <f>VLOOKUP(S9,C50:D55,2,FALSE)</f>
        <v>#N/A</v>
      </c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7"/>
    </row>
    <row r="111" spans="2:27" ht="20.100000000000001" customHeight="1" x14ac:dyDescent="0.2">
      <c r="B111" s="62" t="s">
        <v>109</v>
      </c>
      <c r="C111" s="63">
        <f>U9</f>
        <v>0</v>
      </c>
      <c r="D111" s="64" t="e">
        <f>VLOOKUP(U9,C58:D69,2,FALSE)</f>
        <v>#N/A</v>
      </c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7"/>
    </row>
    <row r="112" spans="2:27" ht="20.100000000000001" customHeight="1" x14ac:dyDescent="0.2">
      <c r="B112" s="62" t="s">
        <v>110</v>
      </c>
      <c r="C112" s="63">
        <f>W9</f>
        <v>0</v>
      </c>
      <c r="D112" s="64" t="e">
        <f>VLOOKUP(W9,C72:D74,2,FALSE)</f>
        <v>#N/A</v>
      </c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7"/>
    </row>
    <row r="113" spans="2:27" ht="20.100000000000001" customHeight="1" x14ac:dyDescent="0.2">
      <c r="B113" s="62"/>
      <c r="C113" s="63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7"/>
    </row>
    <row r="114" spans="2:27" ht="20.100000000000001" customHeight="1" x14ac:dyDescent="0.2">
      <c r="B114" s="62"/>
      <c r="C114" s="63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7"/>
    </row>
    <row r="115" spans="2:27" ht="20.100000000000001" customHeight="1" x14ac:dyDescent="0.2">
      <c r="B115" s="62"/>
      <c r="C115" s="63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7"/>
    </row>
    <row r="116" spans="2:27" ht="20.100000000000001" customHeight="1" x14ac:dyDescent="0.2">
      <c r="B116" s="62"/>
      <c r="C116" s="63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7"/>
    </row>
    <row r="117" spans="2:27" ht="20.100000000000001" customHeight="1" x14ac:dyDescent="0.2">
      <c r="B117" s="62"/>
      <c r="C117" s="63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7"/>
    </row>
    <row r="118" spans="2:27" ht="20.100000000000001" customHeight="1" thickBot="1" x14ac:dyDescent="0.25">
      <c r="B118" s="69"/>
      <c r="C118" s="70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2"/>
    </row>
    <row r="119" spans="2:27" ht="22.5" customHeight="1" x14ac:dyDescent="0.2">
      <c r="E119" s="73" t="s">
        <v>111</v>
      </c>
      <c r="AA119" s="74"/>
    </row>
    <row r="120" spans="2:27" ht="22.5" customHeight="1" x14ac:dyDescent="0.2">
      <c r="M120" s="74"/>
      <c r="Q120" s="75"/>
      <c r="AA120" s="74"/>
    </row>
  </sheetData>
  <sheetProtection algorithmName="SHA-512" hashValue="b54S3WEuKqx8dPvRnEQ+vSqAaDcOc59KGMRLd1SuYNQzMooNDPY742gWrM2w8Neyp9ajX5G+M6Qyh9SGSMEbMQ==" saltValue="edegTAAkwate543EiYAQjw==" spinCount="100000" sheet="1" objects="1" scenarios="1"/>
  <dataConsolidate function="countNums"/>
  <mergeCells count="15">
    <mergeCell ref="U9:U10"/>
    <mergeCell ref="W9:W10"/>
    <mergeCell ref="B13:D13"/>
    <mergeCell ref="D32:J32"/>
    <mergeCell ref="D33:J33"/>
    <mergeCell ref="A4:W4"/>
    <mergeCell ref="A6:D12"/>
    <mergeCell ref="E9:E10"/>
    <mergeCell ref="G9:G10"/>
    <mergeCell ref="I9:I10"/>
    <mergeCell ref="K9:K10"/>
    <mergeCell ref="M9:M10"/>
    <mergeCell ref="O9:O10"/>
    <mergeCell ref="Q9:Q10"/>
    <mergeCell ref="S9:S10"/>
  </mergeCells>
  <dataValidations count="10">
    <dataValidation type="list" allowBlank="1" showInputMessage="1" showErrorMessage="1" errorTitle="Invalid Data" error="Please select one option from the drop down list" sqref="Q9:Q10" xr:uid="{F9CFFECF-AA93-4100-BD16-CD2B5AB3DA83}">
      <formula1>$AA$41:$AA$47</formula1>
    </dataValidation>
    <dataValidation type="list" allowBlank="1" showInputMessage="1" showErrorMessage="1" errorTitle="Invalid Data" error="Please select one option from the drop down list" sqref="W9:W10" xr:uid="{34B2C864-C535-42AE-899C-C4292C134823}">
      <formula1>$C$72:$C$74</formula1>
    </dataValidation>
    <dataValidation type="list" allowBlank="1" showInputMessage="1" showErrorMessage="1" errorTitle="Invalid Data" error="Please select one option from the drop down list" sqref="U9:U10" xr:uid="{9B7FBE81-74BB-45AF-9752-BC1AD1ED24A2}">
      <formula1>$AA$58:$AA$69</formula1>
    </dataValidation>
    <dataValidation type="list" allowBlank="1" showInputMessage="1" showErrorMessage="1" errorTitle="Invalid Data" error="Please select one option from the drop down list" sqref="S9:S10" xr:uid="{FCCEA262-0B25-4058-BD32-113F4D563271}">
      <formula1>$AA$50:$AA$55</formula1>
    </dataValidation>
    <dataValidation type="list" allowBlank="1" showInputMessage="1" showErrorMessage="1" errorTitle="Invalid Data" error="Please select one option from the drop down list" sqref="O9:O10" xr:uid="{0F24B3F9-B556-4689-A7B7-AFFA0FFE245F}">
      <formula1>$AA$36:$AA$38</formula1>
    </dataValidation>
    <dataValidation type="list" allowBlank="1" showInputMessage="1" showErrorMessage="1" errorTitle="Invalid Data" error="Please select one option from the drop down list" sqref="M9:M10" xr:uid="{6F712896-FCEC-4900-B111-B01CB1A0AC0C}">
      <formula1>$AA$32:$AA$33</formula1>
    </dataValidation>
    <dataValidation type="list" allowBlank="1" showInputMessage="1" showErrorMessage="1" errorTitle="Invalid Data" error="Please select one option from the drop down list" sqref="K9:K10" xr:uid="{C62C1F0A-DBFD-4BE4-988D-C14A87EB0E89}">
      <formula1>$C$28:$C$29</formula1>
    </dataValidation>
    <dataValidation type="list" allowBlank="1" showInputMessage="1" showErrorMessage="1" errorTitle="Invalid Data" error="Please select one option from the drop down list" sqref="I9:I10" xr:uid="{3591DC1D-61D0-4631-BB23-0186625FFFAB}">
      <formula1>$AA$24:$AA$25</formula1>
    </dataValidation>
    <dataValidation type="list" allowBlank="1" showInputMessage="1" showErrorMessage="1" errorTitle="Invalid Data" error="Please select one option from the drop down list" sqref="G9:G10" xr:uid="{831C462C-C461-4E1A-8B0C-C20B4B526833}">
      <formula1>$C$20:$C$21</formula1>
    </dataValidation>
    <dataValidation type="list" allowBlank="1" showInputMessage="1" showErrorMessage="1" errorTitle="Invalid Data" error="Please select one option from the drop down list" promptTitle="Click here to select options" prompt=" " sqref="E9:E10" xr:uid="{BF25D7D6-944E-452C-B35E-AC456CDC4B92}">
      <formula1>$C$15:$C$17</formula1>
    </dataValidation>
  </dataValidations>
  <printOptions horizontalCentered="1"/>
  <pageMargins left="0.5" right="0.25" top="0.25" bottom="0.65" header="0.5" footer="0.28000000000000003"/>
  <pageSetup scale="40" orientation="portrait" horizontalDpi="1200" verticalDpi="1200" r:id="rId1"/>
  <headerFooter alignWithMargins="0">
    <oddFooter>&amp;LPage: &amp;P, &amp;D&amp;C620 Technology Drive  ●   Ann Arbor, MI    ●    48108    ●    Ph.  734.677.6100   ●    Fax: 734.677.6105
&amp;"Arial,Bold"&amp;Uwww.dynics.com&amp;R&amp;"Impact,Regular"HX Configurator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HX</vt:lpstr>
    </vt:vector>
  </TitlesOfParts>
  <Company>Dynics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Tercero</dc:creator>
  <cp:lastModifiedBy>Alfonso Tercero</cp:lastModifiedBy>
  <dcterms:created xsi:type="dcterms:W3CDTF">2023-03-02T14:55:37Z</dcterms:created>
  <dcterms:modified xsi:type="dcterms:W3CDTF">2023-03-02T14:56:22Z</dcterms:modified>
</cp:coreProperties>
</file>