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F2E8F224-0B0D-4CBC-A1C6-5780CD66F2E3}" xr6:coauthVersionLast="47" xr6:coauthVersionMax="47" xr10:uidLastSave="{00000000-0000-0000-0000-000000000000}"/>
  <bookViews>
    <workbookView xWindow="-120" yWindow="-120" windowWidth="29040" windowHeight="17790" xr2:uid="{439D8A41-F664-44C0-A567-04032FB73BF5}"/>
  </bookViews>
  <sheets>
    <sheet name="CW-DOU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C106" i="1"/>
  <c r="D106" i="1" s="1"/>
  <c r="D105" i="1"/>
  <c r="C105" i="1"/>
  <c r="D104" i="1"/>
  <c r="C104" i="1"/>
  <c r="C103" i="1"/>
  <c r="D103" i="1" s="1"/>
  <c r="D101" i="1"/>
  <c r="AC81" i="1"/>
  <c r="AC80" i="1"/>
  <c r="AC79" i="1"/>
  <c r="AC67" i="1"/>
  <c r="AC66" i="1"/>
  <c r="AC65" i="1"/>
  <c r="AC64" i="1"/>
  <c r="AC63" i="1"/>
  <c r="AC62" i="1"/>
  <c r="AC61" i="1"/>
  <c r="AC58" i="1"/>
  <c r="AC57" i="1"/>
  <c r="AC56" i="1"/>
  <c r="AC55" i="1"/>
  <c r="AC54" i="1"/>
  <c r="AC53" i="1"/>
  <c r="AC41" i="1"/>
  <c r="AC40" i="1"/>
  <c r="AC37" i="1"/>
  <c r="AC36" i="1"/>
  <c r="AC33" i="1"/>
  <c r="AC32" i="1"/>
  <c r="AC31" i="1"/>
  <c r="AC30" i="1"/>
</calcChain>
</file>

<file path=xl/sharedStrings.xml><?xml version="1.0" encoding="utf-8"?>
<sst xmlns="http://schemas.openxmlformats.org/spreadsheetml/2006/main" count="153" uniqueCount="128">
  <si>
    <t>Price List Effective 01/15/2023 Rev. 3.1.04</t>
  </si>
  <si>
    <t>Work your part number from left to right always ==&gt;</t>
  </si>
  <si>
    <t>DISPLAY</t>
  </si>
  <si>
    <t>CW32B</t>
  </si>
  <si>
    <t>32" Back-To-Back Industrial Enclosed Display 16:9 Ratio, LED Display 1920x1080 Full HD Max Resolution, VESA Pattern Mount, 15° Tilt Mounting Bracket, Welded Hangers For Ceiling Mount, Lens Included, 100~240 VAC Power Entry - 6 Ft Power Cable Included</t>
  </si>
  <si>
    <t>CW42B</t>
  </si>
  <si>
    <t>42" Back-To-Back Industrial Enclosed Display 16:9 Ratio, LED Display 1920x1080 Full HD Max Resolution, VESA Pattern Mount, 15° Tilt Mounting Bracket, Welded Hangers For Ceiling Mount, Lens Included, 100~240 VAC Power Entry - 6 Ft Power Cable Included</t>
  </si>
  <si>
    <t>CW55B</t>
  </si>
  <si>
    <t>55" Back-To-Back Industrial Enclosed Display 16:9 Ratio, LED Display 1920x1080 Full HD Max Resolution, VESA Pattern Mount, 15° Tilt Mounting Bracket, Welded Hangers For Ceiling Mount, Lens Included, 100~240 VAC Power Entry - 6 Ft Power Cable Included</t>
  </si>
  <si>
    <t>CW75B</t>
  </si>
  <si>
    <t>75" Industrial Enclosed Display 16:9 Ratio, LED Display 1920x1080 Full HD Max Resolution, VESA Pattern Mount, 15° Tilt Mounting Bracket, Welded Hangers For Ceiling Mount, Lens Included, 100~240 VAC Power Entry - 6 Ft Power Cable Included</t>
  </si>
  <si>
    <t>PC</t>
  </si>
  <si>
    <t>0</t>
  </si>
  <si>
    <t>2x Displays Configuration (No PC Included)</t>
  </si>
  <si>
    <t>1</t>
  </si>
  <si>
    <t>1x PC and 2x Displays Configuration</t>
  </si>
  <si>
    <t>2</t>
  </si>
  <si>
    <t>2x PCs and 2x Displays Configuration</t>
  </si>
  <si>
    <t>SYSTEM COMPONENT CONFIGURATION</t>
  </si>
  <si>
    <t>MC</t>
  </si>
  <si>
    <t>PC Digital Media Player</t>
  </si>
  <si>
    <t>MV</t>
  </si>
  <si>
    <t>ProAV Monitor Only</t>
  </si>
  <si>
    <t>MODULAR COMPUTER/VIDEO CONTROLLER</t>
  </si>
  <si>
    <t>DSA</t>
  </si>
  <si>
    <t>DSA ANDON PC Fanless with no moving parts, Graphite Gray Powder Coat Finish, Mounting Brackets Included</t>
  </si>
  <si>
    <t>DSR</t>
  </si>
  <si>
    <t>DSR ANDON PC Fanless with no moving parts, Graphite Gray Powder Coat Finish, Mounting Brackets Included</t>
  </si>
  <si>
    <t>A</t>
  </si>
  <si>
    <t>Pro AV Video Controller. 1x HDMI, 1x DisplayPort, 1x VGA Input, 1x Audio Jack (Line-In), Input Remote Control Included</t>
  </si>
  <si>
    <t>Only for MV and 32" &amp; 42", Select Cable in ACC3</t>
  </si>
  <si>
    <t>K</t>
  </si>
  <si>
    <t>Pro 4K Video Controller, 1x HDMI, 1x DisplayPort</t>
  </si>
  <si>
    <t>Only for MV and 55" &amp; 75", Select Cable in ACC3</t>
  </si>
  <si>
    <t>JF</t>
  </si>
  <si>
    <t xml:space="preserve">Apollo Lake: 1x HDMI, 1X VGA, 2x USB 3.0, 2x RJ45 Ethernet Ports, 5-PIN M12 Audio Out with power for Dynics Soundbar (Sold Separately) </t>
  </si>
  <si>
    <t>Only for DSA</t>
  </si>
  <si>
    <t>BA</t>
  </si>
  <si>
    <t>3.5" AMD Ryzen, 4x HDMI, 2x USB 3.0, 2x Ethernet Ports, 5-PIN M12 Audio Out with power for Dynics Soundbar (Sold Separately)</t>
  </si>
  <si>
    <t>Only for DSR</t>
  </si>
  <si>
    <t>CPU CONFIGURATION</t>
  </si>
  <si>
    <t>1C</t>
  </si>
  <si>
    <t>Apollo Lake Quad Core Pentium N4200, up to 2.50 GHz, 2MB Cache</t>
  </si>
  <si>
    <t>Only available with DSA</t>
  </si>
  <si>
    <t>1D</t>
  </si>
  <si>
    <t>AMD Ryzen Quad Core V1605B, up to 3.6GHz, 2MB of Shared L2 Cache plus 4MB of Shared L3 Cache Total</t>
  </si>
  <si>
    <t>Only available with DSR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</si>
  <si>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</si>
  <si>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</si>
  <si>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</si>
  <si>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</si>
  <si>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</si>
  <si>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</si>
  <si>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</si>
  <si>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</si>
  <si>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</si>
  <si>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</si>
  <si>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</si>
  <si>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</si>
  <si>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</si>
  <si>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</si>
  <si>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</si>
  <si>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</si>
  <si>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S</t>
  </si>
  <si>
    <t>4.0 GB RAM DDR3</t>
  </si>
  <si>
    <t>Only available with JF system and Linux OS</t>
  </si>
  <si>
    <t>T</t>
  </si>
  <si>
    <t>8.0 GB RAM DDR3</t>
  </si>
  <si>
    <t>Only available with JF system</t>
  </si>
  <si>
    <t>U</t>
  </si>
  <si>
    <t>16.0 GB RAM DDR3</t>
  </si>
  <si>
    <t>B</t>
  </si>
  <si>
    <t>8.0 GB RAM DDR4</t>
  </si>
  <si>
    <t>Only available with BA system</t>
  </si>
  <si>
    <t>C</t>
  </si>
  <si>
    <t>16.0 GB RAM DDR4</t>
  </si>
  <si>
    <t>D</t>
  </si>
  <si>
    <t>32.0 GB RAM DDR4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</si>
  <si>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</si>
  <si>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</si>
  <si>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</si>
  <si>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</si>
  <si>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</si>
  <si>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</si>
  <si>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</si>
  <si>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</si>
  <si>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</si>
  <si>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FB</t>
  </si>
  <si>
    <t>256GB M.2 2280 SATA Solid-State Drive</t>
  </si>
  <si>
    <t>FC</t>
  </si>
  <si>
    <t>512GB M.2 2280 SATA Solid-State Drive</t>
  </si>
  <si>
    <t>FD</t>
  </si>
  <si>
    <t>1TB M.2 2280 SATA Solid-State Drive</t>
  </si>
  <si>
    <t>No Internal Drive</t>
  </si>
  <si>
    <t>ACCESSORY</t>
  </si>
  <si>
    <t>W</t>
  </si>
  <si>
    <t>2.4/5 GHz Wireless 802.11 a/g/n</t>
  </si>
  <si>
    <t>X</t>
  </si>
  <si>
    <t>No Wi-Fi Needed</t>
  </si>
  <si>
    <t>SPEAKER SYSTEM</t>
  </si>
  <si>
    <t>Industrial speaker system: 5.16"H x 22.34"W x 3.09"D with a weight of 8lbs. 2 Speakers, 2 channels per unit. Up to 105dB Maximum Output, 15 Watts typical and 32 Watts peak, directly connects to monitor, -30 to +30 degrees tilting angle.</t>
  </si>
  <si>
    <t>No Soundbar Selected</t>
  </si>
  <si>
    <t>ACCESSORIES 3 - DISPLAY ONLY OPTION</t>
  </si>
  <si>
    <t>V</t>
  </si>
  <si>
    <t xml:space="preserve">VGA 10Ft Cable Included, VGA Male to VGA Male </t>
  </si>
  <si>
    <t>Only for A Video Controller</t>
  </si>
  <si>
    <t>H</t>
  </si>
  <si>
    <t xml:space="preserve">HDMI 10Ft Cable Included, HDMI Male to HDMI Male </t>
  </si>
  <si>
    <t>Only for A or K Video Controller</t>
  </si>
  <si>
    <t>P</t>
  </si>
  <si>
    <t xml:space="preserve">DisplayPort 10Ft Cable Included, DP Male to DP Male </t>
  </si>
  <si>
    <t>No Cable Accessories</t>
  </si>
  <si>
    <t>Your Order's Details:</t>
  </si>
  <si>
    <t>Part Number:</t>
  </si>
  <si>
    <t>CODE</t>
  </si>
  <si>
    <t>PART</t>
  </si>
  <si>
    <t>ORDER DESCRIPTION</t>
  </si>
  <si>
    <t>DSP</t>
  </si>
  <si>
    <t>PS</t>
  </si>
  <si>
    <t>SYS</t>
  </si>
  <si>
    <t>CPU</t>
  </si>
  <si>
    <t>OS</t>
  </si>
  <si>
    <t>RM</t>
  </si>
  <si>
    <t>DRV</t>
  </si>
  <si>
    <t>ACC</t>
  </si>
  <si>
    <t>ACC2</t>
  </si>
  <si>
    <t>ACC3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</si>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</sst>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1"/>
      <color indexed="18"/>
      <name val="Tahoma"/>
      <family val="2"/>
    </font>
    <font>
      <sz val="12"/>
      <color indexed="1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sz val="10"/>
      <color rgb="FFFF0000"/>
      <name val="Tahoma"/>
      <family val="2"/>
    </font>
    <font>
      <b/>
      <sz val="10"/>
      <color indexed="5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3" applyFont="1"/>
    <xf numFmtId="0" fontId="3" fillId="0" borderId="0" xfId="0" applyFont="1" applyAlignment="1">
      <alignment horizontal="center" vertical="center"/>
    </xf>
    <xf numFmtId="0" fontId="4" fillId="0" borderId="0" xfId="3" applyFont="1" applyAlignment="1">
      <alignment horizontal="right"/>
    </xf>
    <xf numFmtId="0" fontId="2" fillId="3" borderId="0" xfId="3" applyFont="1" applyFill="1" applyAlignment="1">
      <alignment horizontal="center"/>
    </xf>
    <xf numFmtId="0" fontId="2" fillId="3" borderId="0" xfId="3" applyFont="1" applyFill="1" applyAlignment="1">
      <alignment horizontal="center"/>
    </xf>
    <xf numFmtId="0" fontId="3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49" fontId="7" fillId="4" borderId="0" xfId="2" applyNumberFormat="1" applyFont="1" applyFill="1" applyAlignment="1" applyProtection="1">
      <alignment horizontal="center" vertical="center" wrapText="1"/>
      <protection locked="0"/>
    </xf>
    <xf numFmtId="49" fontId="7" fillId="5" borderId="0" xfId="2" applyNumberFormat="1" applyFont="1" applyFill="1" applyAlignment="1" applyProtection="1">
      <alignment horizontal="center" vertical="center" wrapText="1"/>
      <protection locked="0"/>
    </xf>
    <xf numFmtId="49" fontId="8" fillId="4" borderId="0" xfId="2" applyNumberFormat="1" applyFont="1" applyFill="1" applyAlignment="1" applyProtection="1">
      <alignment horizontal="center" vertical="center" wrapText="1"/>
      <protection locked="0"/>
    </xf>
    <xf numFmtId="164" fontId="4" fillId="4" borderId="0" xfId="3" applyNumberFormat="1" applyFont="1" applyFill="1"/>
    <xf numFmtId="164" fontId="4" fillId="5" borderId="0" xfId="3" applyNumberFormat="1" applyFont="1" applyFill="1"/>
    <xf numFmtId="164" fontId="4" fillId="4" borderId="0" xfId="3" applyNumberFormat="1" applyFont="1" applyFill="1" applyAlignment="1">
      <alignment horizontal="center"/>
    </xf>
    <xf numFmtId="0" fontId="9" fillId="0" borderId="0" xfId="3" applyFont="1" applyAlignment="1">
      <alignment horizontal="center" vertical="center"/>
    </xf>
    <xf numFmtId="0" fontId="2" fillId="5" borderId="0" xfId="3" applyFont="1" applyFill="1"/>
    <xf numFmtId="166" fontId="2" fillId="4" borderId="0" xfId="1" applyNumberFormat="1" applyFont="1" applyFill="1" applyAlignment="1">
      <alignment vertical="center"/>
    </xf>
    <xf numFmtId="0" fontId="9" fillId="0" borderId="0" xfId="3" applyFont="1" applyAlignment="1">
      <alignment horizontal="left"/>
    </xf>
    <xf numFmtId="0" fontId="2" fillId="4" borderId="0" xfId="3" applyFont="1" applyFill="1"/>
    <xf numFmtId="166" fontId="2" fillId="4" borderId="0" xfId="1" applyNumberFormat="1" applyFont="1" applyFill="1" applyAlignment="1">
      <alignment horizontal="right" vertical="center"/>
    </xf>
    <xf numFmtId="166" fontId="2" fillId="4" borderId="0" xfId="1" applyNumberFormat="1" applyFont="1" applyFill="1" applyAlignment="1">
      <alignment horizontal="center" vertical="center"/>
    </xf>
    <xf numFmtId="166" fontId="2" fillId="4" borderId="0" xfId="1" applyNumberFormat="1" applyFont="1" applyFill="1" applyAlignment="1">
      <alignment horizontal="left" vertical="center" wrapText="1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horizontal="center" vertical="center"/>
    </xf>
    <xf numFmtId="0" fontId="2" fillId="0" borderId="0" xfId="3" applyFont="1" applyAlignment="1">
      <alignment horizontal="right"/>
    </xf>
    <xf numFmtId="166" fontId="2" fillId="0" borderId="0" xfId="1" applyNumberFormat="1" applyFont="1" applyAlignment="1">
      <alignment horizontal="left" vertical="center"/>
    </xf>
    <xf numFmtId="166" fontId="10" fillId="5" borderId="0" xfId="1" applyNumberFormat="1" applyFont="1" applyFill="1" applyAlignment="1">
      <alignment horizontal="right" vertical="center"/>
    </xf>
    <xf numFmtId="166" fontId="2" fillId="5" borderId="0" xfId="1" quotePrefix="1" applyNumberFormat="1" applyFont="1" applyFill="1" applyAlignment="1">
      <alignment horizontal="center" vertical="center"/>
    </xf>
    <xf numFmtId="166" fontId="2" fillId="5" borderId="0" xfId="1" applyNumberFormat="1" applyFont="1" applyFill="1" applyAlignment="1">
      <alignment horizontal="left" vertical="center" wrapText="1"/>
    </xf>
    <xf numFmtId="0" fontId="11" fillId="5" borderId="0" xfId="3" applyFont="1" applyFill="1"/>
    <xf numFmtId="166" fontId="2" fillId="5" borderId="0" xfId="1" applyNumberFormat="1" applyFont="1" applyFill="1" applyAlignment="1">
      <alignment horizontal="right" vertical="center"/>
    </xf>
    <xf numFmtId="166" fontId="2" fillId="5" borderId="0" xfId="1" applyNumberFormat="1" applyFont="1" applyFill="1" applyAlignment="1">
      <alignment horizontal="center" vertical="center"/>
    </xf>
    <xf numFmtId="166" fontId="2" fillId="5" borderId="0" xfId="1" applyNumberFormat="1" applyFont="1" applyFill="1" applyAlignment="1">
      <alignment vertical="center"/>
    </xf>
    <xf numFmtId="166" fontId="12" fillId="5" borderId="0" xfId="1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left" vertical="center"/>
    </xf>
    <xf numFmtId="166" fontId="2" fillId="5" borderId="0" xfId="1" applyNumberFormat="1" applyFont="1" applyFill="1" applyAlignment="1">
      <alignment horizontal="center"/>
    </xf>
    <xf numFmtId="0" fontId="13" fillId="0" borderId="0" xfId="3" applyFont="1"/>
    <xf numFmtId="0" fontId="12" fillId="4" borderId="0" xfId="0" applyFont="1" applyFill="1" applyAlignment="1">
      <alignment vertical="center"/>
    </xf>
    <xf numFmtId="166" fontId="2" fillId="4" borderId="0" xfId="1" applyNumberFormat="1" applyFont="1" applyFill="1" applyAlignment="1">
      <alignment horizontal="left" vertical="center" wrapText="1"/>
    </xf>
    <xf numFmtId="166" fontId="2" fillId="5" borderId="0" xfId="1" applyNumberFormat="1" applyFont="1" applyFill="1" applyAlignment="1">
      <alignment horizontal="left" vertical="center"/>
    </xf>
    <xf numFmtId="166" fontId="2" fillId="5" borderId="0" xfId="1" applyNumberFormat="1" applyFont="1" applyFill="1" applyAlignment="1">
      <alignment horizontal="right"/>
    </xf>
    <xf numFmtId="166" fontId="2" fillId="5" borderId="0" xfId="1" applyNumberFormat="1" applyFont="1" applyFill="1" applyAlignment="1">
      <alignment horizontal="left" vertical="center" wrapText="1"/>
    </xf>
    <xf numFmtId="0" fontId="2" fillId="0" borderId="0" xfId="3" applyFont="1" applyAlignment="1">
      <alignment vertical="center"/>
    </xf>
    <xf numFmtId="164" fontId="4" fillId="4" borderId="0" xfId="3" applyNumberFormat="1" applyFont="1" applyFill="1" applyAlignment="1">
      <alignment vertical="center"/>
    </xf>
    <xf numFmtId="0" fontId="13" fillId="0" borderId="0" xfId="3" applyFont="1" applyAlignment="1">
      <alignment vertical="center"/>
    </xf>
    <xf numFmtId="0" fontId="11" fillId="4" borderId="0" xfId="3" applyFont="1" applyFill="1"/>
    <xf numFmtId="0" fontId="12" fillId="4" borderId="0" xfId="0" applyFont="1" applyFill="1"/>
    <xf numFmtId="0" fontId="11" fillId="5" borderId="0" xfId="0" applyFont="1" applyFill="1"/>
    <xf numFmtId="0" fontId="13" fillId="0" borderId="0" xfId="0" applyFont="1"/>
    <xf numFmtId="0" fontId="2" fillId="0" borderId="0" xfId="0" applyFont="1"/>
    <xf numFmtId="0" fontId="9" fillId="0" borderId="0" xfId="0" applyFont="1" applyAlignment="1">
      <alignment horizontal="left"/>
    </xf>
    <xf numFmtId="166" fontId="2" fillId="5" borderId="0" xfId="1" applyNumberFormat="1" applyFont="1" applyFill="1" applyAlignment="1">
      <alignment horizontal="left" wrapText="1"/>
    </xf>
    <xf numFmtId="0" fontId="2" fillId="5" borderId="0" xfId="0" applyFont="1" applyFill="1"/>
    <xf numFmtId="164" fontId="12" fillId="4" borderId="0" xfId="3" applyNumberFormat="1" applyFont="1" applyFill="1"/>
    <xf numFmtId="166" fontId="2" fillId="4" borderId="0" xfId="1" applyNumberFormat="1" applyFont="1" applyFill="1" applyAlignment="1">
      <alignment vertical="center" wrapText="1"/>
    </xf>
    <xf numFmtId="49" fontId="14" fillId="0" borderId="0" xfId="3" applyNumberFormat="1" applyFont="1" applyAlignment="1">
      <alignment horizontal="left" vertical="center"/>
    </xf>
    <xf numFmtId="0" fontId="15" fillId="0" borderId="0" xfId="3" applyFont="1"/>
    <xf numFmtId="0" fontId="9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17" fillId="5" borderId="1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vertical="center"/>
    </xf>
    <xf numFmtId="0" fontId="2" fillId="5" borderId="3" xfId="3" applyFont="1" applyFill="1" applyBorder="1"/>
    <xf numFmtId="0" fontId="17" fillId="5" borderId="4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0" fontId="2" fillId="0" borderId="7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167" fontId="2" fillId="0" borderId="10" xfId="1" applyNumberFormat="1" applyFont="1" applyBorder="1" applyAlignment="1">
      <alignment horizontal="right" vertical="center"/>
    </xf>
    <xf numFmtId="49" fontId="2" fillId="0" borderId="11" xfId="3" applyNumberFormat="1" applyFont="1" applyBorder="1" applyAlignment="1">
      <alignment horizontal="center" vertical="center"/>
    </xf>
    <xf numFmtId="0" fontId="2" fillId="0" borderId="12" xfId="3" applyFont="1" applyBorder="1" applyAlignment="1">
      <alignment vertical="center"/>
    </xf>
    <xf numFmtId="167" fontId="2" fillId="0" borderId="13" xfId="1" applyNumberFormat="1" applyFont="1" applyBorder="1" applyAlignment="1">
      <alignment horizontal="right" vertical="center"/>
    </xf>
    <xf numFmtId="0" fontId="2" fillId="0" borderId="14" xfId="3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16" xfId="3" applyFont="1" applyBorder="1"/>
    <xf numFmtId="167" fontId="2" fillId="0" borderId="17" xfId="1" applyNumberFormat="1" applyFont="1" applyBorder="1" applyAlignment="1">
      <alignment horizontal="right" vertic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 vertical="center"/>
    </xf>
  </cellXfs>
  <cellStyles count="4">
    <cellStyle name="20% - Accent1" xfId="2" builtinId="30"/>
    <cellStyle name="Currency" xfId="1" builtinId="4"/>
    <cellStyle name="Normal" xfId="0" builtinId="0"/>
    <cellStyle name="Normal 2" xfId="3" xr:uid="{A321EA20-C416-4BE6-9E0B-C5554FD9A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CW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3882043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A54B44E4-B543-4412-9EFB-0D9EBA78A9AF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9818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CW B2B</a:t>
          </a:r>
          <a:endParaRPr lang="en-US" sz="36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  <a:p>
          <a:pPr algn="ctr" rtl="0">
            <a:defRPr sz="1000"/>
          </a:pP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LARGE DISPLAY BACK TO BACK WITH DSA/DSR PC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5</xdr:col>
      <xdr:colOff>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9D9FB6D-165F-4D92-8F8B-3470FA2DA68B}"/>
            </a:ext>
          </a:extLst>
        </xdr:cNvPr>
        <xdr:cNvSpPr txBox="1">
          <a:spLocks noChangeArrowheads="1"/>
        </xdr:cNvSpPr>
      </xdr:nvSpPr>
      <xdr:spPr bwMode="auto">
        <a:xfrm>
          <a:off x="5501878" y="869156"/>
          <a:ext cx="62269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381495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4AE86290-46CB-4CFB-9F41-0E97F42A068A}"/>
            </a:ext>
          </a:extLst>
        </xdr:cNvPr>
        <xdr:cNvSpPr txBox="1">
          <a:spLocks noChangeArrowheads="1"/>
        </xdr:cNvSpPr>
      </xdr:nvSpPr>
      <xdr:spPr bwMode="auto">
        <a:xfrm>
          <a:off x="6816328" y="869156"/>
          <a:ext cx="33744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4533" cy="27808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544FA90-12FE-4B3F-BA34-CA7D4AB9BD2D}"/>
            </a:ext>
          </a:extLst>
        </xdr:cNvPr>
        <xdr:cNvSpPr/>
      </xdr:nvSpPr>
      <xdr:spPr>
        <a:xfrm>
          <a:off x="201929" y="581025"/>
          <a:ext cx="221453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1651635</xdr:colOff>
      <xdr:row>12</xdr:row>
      <xdr:rowOff>66675</xdr:rowOff>
    </xdr:from>
    <xdr:ext cx="2225606" cy="27808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29E0001-253B-4718-9462-85B4C41E4DC3}"/>
            </a:ext>
          </a:extLst>
        </xdr:cNvPr>
        <xdr:cNvSpPr/>
      </xdr:nvSpPr>
      <xdr:spPr>
        <a:xfrm>
          <a:off x="3108960" y="1866900"/>
          <a:ext cx="222560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10</xdr:col>
      <xdr:colOff>44053</xdr:colOff>
      <xdr:row>5</xdr:row>
      <xdr:rowOff>59531</xdr:rowOff>
    </xdr:from>
    <xdr:to>
      <xdr:col>10</xdr:col>
      <xdr:colOff>381495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C84EC944-C07C-4B80-A72D-F46EAF26E157}"/>
            </a:ext>
          </a:extLst>
        </xdr:cNvPr>
        <xdr:cNvSpPr txBox="1">
          <a:spLocks noChangeArrowheads="1"/>
        </xdr:cNvSpPr>
      </xdr:nvSpPr>
      <xdr:spPr bwMode="auto">
        <a:xfrm>
          <a:off x="7321153" y="869156"/>
          <a:ext cx="33744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8" name="Picture 116" descr="Dynics Logo">
          <a:extLst>
            <a:ext uri="{FF2B5EF4-FFF2-40B4-BE49-F238E27FC236}">
              <a16:creationId xmlns:a16="http://schemas.microsoft.com/office/drawing/2014/main" id="{92D08A61-0DE7-4832-8A4C-1FCF50A3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33327</xdr:colOff>
      <xdr:row>1</xdr:row>
      <xdr:rowOff>157702</xdr:rowOff>
    </xdr:from>
    <xdr:ext cx="2039469" cy="216149"/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D9A37-2B5B-4577-86ED-C3512B95123C}"/>
            </a:ext>
          </a:extLst>
        </xdr:cNvPr>
        <xdr:cNvSpPr/>
      </xdr:nvSpPr>
      <xdr:spPr>
        <a:xfrm>
          <a:off x="9996477" y="31962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12</xdr:col>
      <xdr:colOff>44053</xdr:colOff>
      <xdr:row>5</xdr:row>
      <xdr:rowOff>59531</xdr:rowOff>
    </xdr:from>
    <xdr:to>
      <xdr:col>12</xdr:col>
      <xdr:colOff>466725</xdr:colOff>
      <xdr:row>6</xdr:row>
      <xdr:rowOff>194405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21880962-86F8-4BAF-91B4-8C2152297067}"/>
            </a:ext>
          </a:extLst>
        </xdr:cNvPr>
        <xdr:cNvSpPr txBox="1">
          <a:spLocks noChangeArrowheads="1"/>
        </xdr:cNvSpPr>
      </xdr:nvSpPr>
      <xdr:spPr bwMode="auto">
        <a:xfrm>
          <a:off x="7825978" y="869156"/>
          <a:ext cx="422672" cy="29679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523875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9F4184C0-14F2-4922-BFB7-2AC69E97B0B3}"/>
            </a:ext>
          </a:extLst>
        </xdr:cNvPr>
        <xdr:cNvSpPr txBox="1">
          <a:spLocks noChangeArrowheads="1"/>
        </xdr:cNvSpPr>
      </xdr:nvSpPr>
      <xdr:spPr bwMode="auto">
        <a:xfrm>
          <a:off x="8368903" y="869156"/>
          <a:ext cx="4512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396182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3E8C8059-A5B0-4918-A16F-915B05E29AF4}"/>
            </a:ext>
          </a:extLst>
        </xdr:cNvPr>
        <xdr:cNvSpPr txBox="1">
          <a:spLocks noChangeArrowheads="1"/>
        </xdr:cNvSpPr>
      </xdr:nvSpPr>
      <xdr:spPr bwMode="auto">
        <a:xfrm>
          <a:off x="8921353" y="869156"/>
          <a:ext cx="3521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18</xdr:col>
      <xdr:colOff>57150</xdr:colOff>
      <xdr:row>5</xdr:row>
      <xdr:rowOff>59531</xdr:rowOff>
    </xdr:from>
    <xdr:to>
      <xdr:col>18</xdr:col>
      <xdr:colOff>623300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95EE73A1-AA43-4D93-A750-4A9E6F9670EF}"/>
            </a:ext>
          </a:extLst>
        </xdr:cNvPr>
        <xdr:cNvSpPr txBox="1">
          <a:spLocks noChangeArrowheads="1"/>
        </xdr:cNvSpPr>
      </xdr:nvSpPr>
      <xdr:spPr bwMode="auto">
        <a:xfrm>
          <a:off x="9477375" y="869156"/>
          <a:ext cx="432800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101203</xdr:colOff>
      <xdr:row>5</xdr:row>
      <xdr:rowOff>78581</xdr:rowOff>
    </xdr:from>
    <xdr:to>
      <xdr:col>20</xdr:col>
      <xdr:colOff>581025</xdr:colOff>
      <xdr:row>6</xdr:row>
      <xdr:rowOff>240506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79EDE2F4-1B08-4CBE-BDCE-7F3316EB87D6}"/>
            </a:ext>
          </a:extLst>
        </xdr:cNvPr>
        <xdr:cNvSpPr txBox="1">
          <a:spLocks noChangeArrowheads="1"/>
        </xdr:cNvSpPr>
      </xdr:nvSpPr>
      <xdr:spPr bwMode="auto">
        <a:xfrm>
          <a:off x="10064353" y="888206"/>
          <a:ext cx="47982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21</xdr:col>
      <xdr:colOff>42148</xdr:colOff>
      <xdr:row>5</xdr:row>
      <xdr:rowOff>59531</xdr:rowOff>
    </xdr:from>
    <xdr:to>
      <xdr:col>22</xdr:col>
      <xdr:colOff>435451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2396B0F5-0B40-400C-9510-5B5EE753DC06}"/>
            </a:ext>
          </a:extLst>
        </xdr:cNvPr>
        <xdr:cNvSpPr txBox="1">
          <a:spLocks noChangeArrowheads="1"/>
        </xdr:cNvSpPr>
      </xdr:nvSpPr>
      <xdr:spPr bwMode="auto">
        <a:xfrm>
          <a:off x="10738723" y="869156"/>
          <a:ext cx="45045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  <xdr:twoCellAnchor>
    <xdr:from>
      <xdr:col>24</xdr:col>
      <xdr:colOff>89773</xdr:colOff>
      <xdr:row>5</xdr:row>
      <xdr:rowOff>59531</xdr:rowOff>
    </xdr:from>
    <xdr:to>
      <xdr:col>24</xdr:col>
      <xdr:colOff>427952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83F70602-2F5D-4963-A5D8-B4B5E6A0ECC6}"/>
            </a:ext>
          </a:extLst>
        </xdr:cNvPr>
        <xdr:cNvSpPr txBox="1">
          <a:spLocks noChangeArrowheads="1"/>
        </xdr:cNvSpPr>
      </xdr:nvSpPr>
      <xdr:spPr bwMode="auto">
        <a:xfrm>
          <a:off x="11386423" y="869156"/>
          <a:ext cx="33817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6</xdr:col>
      <xdr:colOff>0</xdr:colOff>
      <xdr:row>5</xdr:row>
      <xdr:rowOff>47625</xdr:rowOff>
    </xdr:from>
    <xdr:to>
      <xdr:col>7</xdr:col>
      <xdr:colOff>13097</xdr:colOff>
      <xdr:row>6</xdr:row>
      <xdr:rowOff>202060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F274369C-B23A-4589-A207-5D2743E049D7}"/>
            </a:ext>
          </a:extLst>
        </xdr:cNvPr>
        <xdr:cNvSpPr txBox="1">
          <a:spLocks noChangeArrowheads="1"/>
        </xdr:cNvSpPr>
      </xdr:nvSpPr>
      <xdr:spPr bwMode="auto">
        <a:xfrm>
          <a:off x="6181725" y="857250"/>
          <a:ext cx="546497" cy="3163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PC</a:t>
          </a:r>
        </a:p>
      </xdr:txBody>
    </xdr:sp>
    <xdr:clientData/>
  </xdr:twoCellAnchor>
  <xdr:twoCellAnchor editAs="oneCell">
    <xdr:from>
      <xdr:col>1</xdr:col>
      <xdr:colOff>104775</xdr:colOff>
      <xdr:row>5</xdr:row>
      <xdr:rowOff>94213</xdr:rowOff>
    </xdr:from>
    <xdr:to>
      <xdr:col>2</xdr:col>
      <xdr:colOff>583993</xdr:colOff>
      <xdr:row>11</xdr:row>
      <xdr:rowOff>138932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713661B-9D70-42B7-AC47-A370068E7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800" y="903838"/>
          <a:ext cx="1117393" cy="873394"/>
        </a:xfrm>
        <a:prstGeom prst="rect">
          <a:avLst/>
        </a:prstGeom>
      </xdr:spPr>
    </xdr:pic>
    <xdr:clientData fLocksWithSheet="0"/>
  </xdr:twoCellAnchor>
  <xdr:twoCellAnchor editAs="oneCell">
    <xdr:from>
      <xdr:col>3</xdr:col>
      <xdr:colOff>2793793</xdr:colOff>
      <xdr:row>5</xdr:row>
      <xdr:rowOff>38100</xdr:rowOff>
    </xdr:from>
    <xdr:to>
      <xdr:col>3</xdr:col>
      <xdr:colOff>3565318</xdr:colOff>
      <xdr:row>11</xdr:row>
      <xdr:rowOff>136850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C6EADB95-067F-46AB-80DF-F84121F9B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51118" y="847725"/>
          <a:ext cx="771525" cy="9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26</xdr:col>
      <xdr:colOff>175498</xdr:colOff>
      <xdr:row>5</xdr:row>
      <xdr:rowOff>59531</xdr:rowOff>
    </xdr:from>
    <xdr:to>
      <xdr:col>26</xdr:col>
      <xdr:colOff>625951</xdr:colOff>
      <xdr:row>6</xdr:row>
      <xdr:rowOff>221456</xdr:rowOff>
    </xdr:to>
    <xdr:sp macro="" textlink="">
      <xdr:nvSpPr>
        <xdr:cNvPr id="20" name="Text Box 88">
          <a:extLst>
            <a:ext uri="{FF2B5EF4-FFF2-40B4-BE49-F238E27FC236}">
              <a16:creationId xmlns:a16="http://schemas.microsoft.com/office/drawing/2014/main" id="{A819CBAE-62B4-4C7A-83FD-82EFBBE6B5E0}"/>
            </a:ext>
          </a:extLst>
        </xdr:cNvPr>
        <xdr:cNvSpPr txBox="1">
          <a:spLocks noChangeArrowheads="1"/>
        </xdr:cNvSpPr>
      </xdr:nvSpPr>
      <xdr:spPr bwMode="auto">
        <a:xfrm>
          <a:off x="12005548" y="869156"/>
          <a:ext cx="45045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C6C1-684B-42E1-B9A2-88E7B30C1952}">
  <sheetPr>
    <pageSetUpPr fitToPage="1"/>
  </sheetPr>
  <dimension ref="A2:AK121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10" style="1" customWidth="1"/>
    <col min="6" max="6" width="0.85546875" style="1" customWidth="1"/>
    <col min="7" max="7" width="8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7.28515625" style="1" customWidth="1"/>
    <col min="14" max="14" width="0.85546875" style="1" customWidth="1"/>
    <col min="15" max="15" width="7.42578125" style="1" customWidth="1"/>
    <col min="16" max="16" width="0.85546875" style="1" customWidth="1"/>
    <col min="17" max="17" width="7.28515625" style="1" customWidth="1"/>
    <col min="18" max="18" width="0.85546875" style="1" customWidth="1"/>
    <col min="19" max="19" width="7.28515625" style="1" customWidth="1"/>
    <col min="20" max="20" width="0.85546875" style="1" customWidth="1"/>
    <col min="21" max="21" width="11" style="1" customWidth="1"/>
    <col min="22" max="22" width="0.85546875" style="1" customWidth="1"/>
    <col min="23" max="23" width="7.28515625" style="1" customWidth="1"/>
    <col min="24" max="24" width="0.85546875" style="1" customWidth="1"/>
    <col min="25" max="25" width="7.140625" style="1" customWidth="1"/>
    <col min="26" max="26" width="0.85546875" style="1" customWidth="1"/>
    <col min="27" max="27" width="11.5703125" style="1" customWidth="1"/>
    <col min="28" max="28" width="0.85546875" style="1" customWidth="1"/>
    <col min="29" max="29" width="11.28515625" style="1" customWidth="1"/>
    <col min="30" max="16384" width="9.140625" style="1"/>
  </cols>
  <sheetData>
    <row r="2" spans="1:29" ht="18" x14ac:dyDescent="0.2">
      <c r="E2" s="2" t="s">
        <v>0</v>
      </c>
      <c r="Q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G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W8" s="9"/>
      <c r="AA8" s="9"/>
      <c r="AC8" s="9"/>
    </row>
    <row r="9" spans="1:29" ht="12.75" customHeight="1" x14ac:dyDescent="0.2">
      <c r="A9" s="8"/>
      <c r="B9" s="8"/>
      <c r="C9" s="8"/>
      <c r="D9" s="8"/>
      <c r="E9" s="10"/>
      <c r="G9" s="11"/>
      <c r="I9" s="11"/>
      <c r="K9" s="12"/>
      <c r="M9" s="11"/>
      <c r="O9" s="12"/>
      <c r="Q9" s="11"/>
      <c r="S9" s="12"/>
      <c r="U9" s="11"/>
      <c r="W9" s="12"/>
      <c r="Y9" s="11"/>
      <c r="AA9" s="12"/>
    </row>
    <row r="10" spans="1:29" ht="12.75" customHeight="1" x14ac:dyDescent="0.2">
      <c r="A10" s="8"/>
      <c r="B10" s="8"/>
      <c r="C10" s="8"/>
      <c r="D10" s="8"/>
      <c r="E10" s="10"/>
      <c r="G10" s="11"/>
      <c r="I10" s="11"/>
      <c r="K10" s="12"/>
      <c r="M10" s="11"/>
      <c r="O10" s="12"/>
      <c r="Q10" s="11"/>
      <c r="S10" s="12"/>
      <c r="U10" s="11"/>
      <c r="W10" s="12"/>
      <c r="Y10" s="11"/>
      <c r="AA10" s="12"/>
    </row>
    <row r="11" spans="1:29" ht="3" customHeight="1" x14ac:dyDescent="0.2">
      <c r="A11" s="8"/>
      <c r="B11" s="8"/>
      <c r="C11" s="8"/>
      <c r="D11" s="8"/>
      <c r="E11" s="13"/>
      <c r="G11" s="14"/>
      <c r="I11" s="14"/>
      <c r="K11" s="13"/>
      <c r="M11" s="14"/>
      <c r="O11" s="13"/>
      <c r="Q11" s="14"/>
      <c r="S11" s="13"/>
      <c r="U11" s="14"/>
      <c r="W11" s="13"/>
      <c r="Y11" s="14"/>
      <c r="AA11" s="13"/>
    </row>
    <row r="12" spans="1:29" ht="12.75" customHeight="1" x14ac:dyDescent="0.2">
      <c r="A12" s="8"/>
      <c r="B12" s="8"/>
      <c r="C12" s="8"/>
      <c r="D12" s="8"/>
      <c r="E12" s="15"/>
      <c r="G12" s="14"/>
      <c r="I12" s="14"/>
      <c r="K12" s="13"/>
      <c r="M12" s="14"/>
      <c r="O12" s="13"/>
      <c r="Q12" s="14"/>
      <c r="S12" s="13"/>
      <c r="U12" s="14"/>
      <c r="W12" s="13"/>
      <c r="Y12" s="14"/>
      <c r="AA12" s="13"/>
    </row>
    <row r="13" spans="1:29" ht="37.5" customHeight="1" x14ac:dyDescent="0.2">
      <c r="A13" s="9"/>
      <c r="B13" s="16"/>
      <c r="C13" s="16"/>
      <c r="D13" s="16"/>
      <c r="E13" s="13"/>
      <c r="G13" s="17"/>
      <c r="I13" s="17"/>
      <c r="K13" s="13"/>
      <c r="M13" s="17"/>
      <c r="O13" s="13"/>
      <c r="Q13" s="17"/>
      <c r="S13" s="13"/>
      <c r="U13" s="17"/>
      <c r="W13" s="13"/>
      <c r="Y13" s="17"/>
      <c r="AA13" s="18"/>
    </row>
    <row r="14" spans="1:29" x14ac:dyDescent="0.2">
      <c r="C14" s="19" t="s">
        <v>2</v>
      </c>
      <c r="D14" s="19"/>
      <c r="E14" s="20"/>
      <c r="G14" s="17"/>
      <c r="I14" s="17"/>
      <c r="K14" s="20"/>
      <c r="M14" s="17"/>
      <c r="O14" s="13"/>
      <c r="Q14" s="17"/>
      <c r="S14" s="13"/>
      <c r="U14" s="17"/>
      <c r="W14" s="13"/>
      <c r="Y14" s="17"/>
      <c r="AA14" s="18"/>
    </row>
    <row r="15" spans="1:29" ht="52.5" customHeight="1" x14ac:dyDescent="0.2">
      <c r="B15" s="21"/>
      <c r="C15" s="22" t="s">
        <v>3</v>
      </c>
      <c r="D15" s="23" t="s">
        <v>4</v>
      </c>
      <c r="E15" s="23"/>
      <c r="G15" s="17"/>
      <c r="I15" s="17"/>
      <c r="K15" s="20"/>
      <c r="M15" s="17"/>
      <c r="O15" s="13"/>
      <c r="Q15" s="17"/>
      <c r="S15" s="13"/>
      <c r="U15" s="17"/>
      <c r="W15" s="13"/>
      <c r="Y15" s="17"/>
      <c r="AA15" s="18"/>
    </row>
    <row r="16" spans="1:29" ht="52.5" customHeight="1" x14ac:dyDescent="0.2">
      <c r="B16" s="21"/>
      <c r="C16" s="22" t="s">
        <v>5</v>
      </c>
      <c r="D16" s="23" t="s">
        <v>6</v>
      </c>
      <c r="E16" s="23"/>
      <c r="G16" s="17"/>
      <c r="I16" s="17"/>
      <c r="K16" s="20"/>
      <c r="M16" s="17"/>
      <c r="O16" s="13"/>
      <c r="Q16" s="17"/>
      <c r="S16" s="13"/>
      <c r="U16" s="17"/>
      <c r="W16" s="13"/>
      <c r="Y16" s="17"/>
      <c r="AA16" s="18"/>
    </row>
    <row r="17" spans="2:29" ht="52.5" customHeight="1" x14ac:dyDescent="0.2">
      <c r="B17" s="21"/>
      <c r="C17" s="22" t="s">
        <v>7</v>
      </c>
      <c r="D17" s="23" t="s">
        <v>8</v>
      </c>
      <c r="E17" s="23"/>
      <c r="G17" s="17"/>
      <c r="I17" s="17"/>
      <c r="K17" s="20"/>
      <c r="M17" s="17"/>
      <c r="O17" s="13"/>
      <c r="Q17" s="17"/>
      <c r="S17" s="13"/>
      <c r="U17" s="17"/>
      <c r="W17" s="13"/>
      <c r="Y17" s="17"/>
      <c r="AA17" s="18"/>
    </row>
    <row r="18" spans="2:29" ht="59.25" customHeight="1" x14ac:dyDescent="0.2">
      <c r="B18" s="21"/>
      <c r="C18" s="22" t="s">
        <v>9</v>
      </c>
      <c r="D18" s="23" t="s">
        <v>10</v>
      </c>
      <c r="E18" s="23"/>
      <c r="G18" s="17"/>
      <c r="I18" s="17"/>
      <c r="K18" s="20"/>
      <c r="M18" s="17"/>
      <c r="O18" s="13"/>
      <c r="Q18" s="17"/>
      <c r="S18" s="13"/>
      <c r="U18" s="17"/>
      <c r="W18" s="13"/>
      <c r="Y18" s="17"/>
      <c r="AA18" s="18"/>
    </row>
    <row r="19" spans="2:29" ht="15" customHeight="1" x14ac:dyDescent="0.2">
      <c r="B19" s="24"/>
      <c r="C19" s="25"/>
      <c r="D19" s="24"/>
      <c r="G19" s="17"/>
      <c r="I19" s="17"/>
      <c r="K19" s="20"/>
      <c r="M19" s="17"/>
      <c r="O19" s="13"/>
      <c r="Q19" s="17"/>
      <c r="S19" s="13"/>
      <c r="U19" s="17"/>
      <c r="W19" s="13"/>
      <c r="Y19" s="17"/>
      <c r="AA19" s="18"/>
    </row>
    <row r="20" spans="2:29" ht="15" customHeight="1" x14ac:dyDescent="0.2">
      <c r="B20" s="26"/>
      <c r="C20" s="19" t="s">
        <v>11</v>
      </c>
      <c r="D20" s="27"/>
      <c r="E20" s="19"/>
      <c r="F20" s="19"/>
      <c r="G20" s="17"/>
      <c r="H20" s="19"/>
      <c r="I20" s="17"/>
      <c r="K20" s="20"/>
      <c r="M20" s="17"/>
      <c r="O20" s="13"/>
      <c r="Q20" s="17"/>
      <c r="S20" s="13"/>
      <c r="U20" s="17"/>
      <c r="W20" s="13"/>
      <c r="Y20" s="17"/>
      <c r="AA20" s="18"/>
    </row>
    <row r="21" spans="2:29" ht="15" customHeight="1" x14ac:dyDescent="0.2">
      <c r="B21" s="28"/>
      <c r="C21" s="29" t="s">
        <v>12</v>
      </c>
      <c r="D21" s="30" t="s">
        <v>13</v>
      </c>
      <c r="E21" s="31"/>
      <c r="F21" s="17"/>
      <c r="G21" s="17"/>
      <c r="H21" s="19"/>
      <c r="I21" s="17"/>
      <c r="K21" s="20"/>
      <c r="M21" s="17"/>
      <c r="O21" s="13"/>
      <c r="Q21" s="17"/>
      <c r="S21" s="13"/>
      <c r="U21" s="17"/>
      <c r="W21" s="13"/>
      <c r="Y21" s="17"/>
      <c r="AA21" s="18"/>
    </row>
    <row r="22" spans="2:29" ht="15" customHeight="1" x14ac:dyDescent="0.2">
      <c r="B22" s="28"/>
      <c r="C22" s="29" t="s">
        <v>14</v>
      </c>
      <c r="D22" s="30" t="s">
        <v>15</v>
      </c>
      <c r="E22" s="31"/>
      <c r="F22" s="17"/>
      <c r="G22" s="17"/>
      <c r="H22" s="19"/>
      <c r="I22" s="17"/>
      <c r="K22" s="20"/>
      <c r="M22" s="17"/>
      <c r="O22" s="13"/>
      <c r="Q22" s="17"/>
      <c r="S22" s="13"/>
      <c r="U22" s="17"/>
      <c r="W22" s="13"/>
      <c r="Y22" s="17"/>
      <c r="AA22" s="18"/>
    </row>
    <row r="23" spans="2:29" ht="15" customHeight="1" x14ac:dyDescent="0.2">
      <c r="B23" s="28"/>
      <c r="C23" s="29" t="s">
        <v>16</v>
      </c>
      <c r="D23" s="30" t="s">
        <v>17</v>
      </c>
      <c r="E23" s="31"/>
      <c r="F23" s="17"/>
      <c r="G23" s="17"/>
      <c r="H23" s="19"/>
      <c r="I23" s="17"/>
      <c r="K23" s="20"/>
      <c r="M23" s="17"/>
      <c r="O23" s="13"/>
      <c r="Q23" s="17"/>
      <c r="S23" s="13"/>
      <c r="U23" s="17"/>
      <c r="W23" s="13"/>
      <c r="Y23" s="17"/>
      <c r="AA23" s="18"/>
    </row>
    <row r="24" spans="2:29" ht="15" customHeight="1" x14ac:dyDescent="0.2">
      <c r="B24" s="24"/>
      <c r="C24" s="25"/>
      <c r="D24" s="24"/>
      <c r="H24" s="19"/>
      <c r="I24" s="17"/>
      <c r="K24" s="20"/>
      <c r="M24" s="17"/>
      <c r="O24" s="13"/>
      <c r="Q24" s="17"/>
      <c r="S24" s="13"/>
      <c r="U24" s="17"/>
      <c r="W24" s="13"/>
      <c r="Y24" s="17"/>
      <c r="AA24" s="18"/>
    </row>
    <row r="25" spans="2:29" ht="14.25" customHeight="1" x14ac:dyDescent="0.2">
      <c r="B25" s="24"/>
      <c r="C25" s="19" t="s">
        <v>18</v>
      </c>
      <c r="D25" s="24"/>
      <c r="I25" s="17"/>
      <c r="K25" s="20"/>
      <c r="M25" s="17"/>
      <c r="O25" s="13"/>
      <c r="Q25" s="17"/>
      <c r="S25" s="13"/>
      <c r="U25" s="17"/>
      <c r="W25" s="13"/>
      <c r="Y25" s="17"/>
      <c r="AA25" s="18"/>
    </row>
    <row r="26" spans="2:29" ht="18" customHeight="1" x14ac:dyDescent="0.2">
      <c r="B26" s="32"/>
      <c r="C26" s="33" t="s">
        <v>19</v>
      </c>
      <c r="D26" s="30" t="s">
        <v>20</v>
      </c>
      <c r="E26" s="34"/>
      <c r="F26" s="34"/>
      <c r="G26" s="34"/>
      <c r="H26" s="34"/>
      <c r="I26" s="35"/>
      <c r="K26" s="20"/>
      <c r="M26" s="17"/>
      <c r="O26" s="13"/>
      <c r="Q26" s="17"/>
      <c r="S26" s="36"/>
      <c r="U26" s="37"/>
      <c r="W26" s="13"/>
      <c r="Y26" s="17"/>
      <c r="AA26" s="18"/>
      <c r="AC26" s="38" t="s">
        <v>19</v>
      </c>
    </row>
    <row r="27" spans="2:29" ht="18" customHeight="1" x14ac:dyDescent="0.2">
      <c r="B27" s="32"/>
      <c r="C27" s="33" t="s">
        <v>21</v>
      </c>
      <c r="D27" s="30" t="s">
        <v>22</v>
      </c>
      <c r="E27" s="34"/>
      <c r="F27" s="34"/>
      <c r="G27" s="34"/>
      <c r="H27" s="34"/>
      <c r="I27" s="35"/>
      <c r="K27" s="20"/>
      <c r="M27" s="17"/>
      <c r="O27" s="13"/>
      <c r="Q27" s="17"/>
      <c r="S27" s="36"/>
      <c r="U27" s="37"/>
      <c r="W27" s="13"/>
      <c r="Y27" s="17"/>
      <c r="AA27" s="18"/>
      <c r="AC27" s="38" t="s">
        <v>21</v>
      </c>
    </row>
    <row r="28" spans="2:29" ht="15" customHeight="1" x14ac:dyDescent="0.2">
      <c r="B28" s="24"/>
      <c r="C28" s="25"/>
      <c r="D28" s="24"/>
      <c r="K28" s="20"/>
      <c r="M28" s="17"/>
      <c r="O28" s="13"/>
      <c r="Q28" s="17"/>
      <c r="S28" s="36"/>
      <c r="U28" s="37"/>
      <c r="W28" s="13"/>
      <c r="Y28" s="17"/>
      <c r="AA28" s="18"/>
    </row>
    <row r="29" spans="2:29" ht="15" customHeight="1" x14ac:dyDescent="0.2">
      <c r="C29" s="19" t="s">
        <v>23</v>
      </c>
      <c r="K29" s="20"/>
      <c r="M29" s="17"/>
      <c r="O29" s="13"/>
      <c r="Q29" s="17"/>
      <c r="S29" s="36"/>
      <c r="U29" s="37"/>
      <c r="W29" s="13"/>
      <c r="Y29" s="17"/>
      <c r="AA29" s="18"/>
    </row>
    <row r="30" spans="2:29" ht="28.5" customHeight="1" x14ac:dyDescent="0.2">
      <c r="B30" s="21"/>
      <c r="C30" s="22" t="s">
        <v>24</v>
      </c>
      <c r="D30" s="23" t="s">
        <v>25</v>
      </c>
      <c r="E30" s="23"/>
      <c r="F30" s="23"/>
      <c r="G30" s="23"/>
      <c r="H30" s="18"/>
      <c r="I30" s="39"/>
      <c r="J30" s="21"/>
      <c r="K30" s="20"/>
      <c r="M30" s="17"/>
      <c r="O30" s="13"/>
      <c r="Q30" s="17"/>
      <c r="S30" s="36"/>
      <c r="U30" s="37"/>
      <c r="W30" s="13"/>
      <c r="Y30" s="17"/>
      <c r="AA30" s="18"/>
      <c r="AC30" s="38" t="str">
        <f>IF(I9="MC","DSA","")</f>
        <v/>
      </c>
    </row>
    <row r="31" spans="2:29" ht="28.5" customHeight="1" x14ac:dyDescent="0.2">
      <c r="B31" s="21"/>
      <c r="C31" s="22" t="s">
        <v>26</v>
      </c>
      <c r="D31" s="23" t="s">
        <v>27</v>
      </c>
      <c r="E31" s="23"/>
      <c r="F31" s="23"/>
      <c r="G31" s="23"/>
      <c r="H31" s="18"/>
      <c r="I31" s="39"/>
      <c r="J31" s="21"/>
      <c r="K31" s="20"/>
      <c r="M31" s="17"/>
      <c r="O31" s="13"/>
      <c r="Q31" s="17"/>
      <c r="S31" s="36"/>
      <c r="U31" s="37"/>
      <c r="W31" s="13"/>
      <c r="Y31" s="17"/>
      <c r="AA31" s="18"/>
      <c r="AC31" s="38" t="str">
        <f>IF(I9="MC","DSR","")</f>
        <v/>
      </c>
    </row>
    <row r="32" spans="2:29" ht="28.5" customHeight="1" x14ac:dyDescent="0.2">
      <c r="B32" s="21"/>
      <c r="C32" s="22" t="s">
        <v>28</v>
      </c>
      <c r="D32" s="23" t="s">
        <v>29</v>
      </c>
      <c r="E32" s="23"/>
      <c r="F32" s="23"/>
      <c r="G32" s="23"/>
      <c r="H32" s="18"/>
      <c r="I32" s="39"/>
      <c r="J32" s="21"/>
      <c r="K32" s="39" t="s">
        <v>30</v>
      </c>
      <c r="M32" s="17"/>
      <c r="O32" s="13"/>
      <c r="Q32" s="17"/>
      <c r="S32" s="36"/>
      <c r="U32" s="37"/>
      <c r="W32" s="13"/>
      <c r="Y32" s="17"/>
      <c r="AA32" s="18"/>
      <c r="AC32" s="38" t="str">
        <f>IF(AND(I9="MV",E9="CW32B"),"A",IF(AND(I9="MV",E9="CW42B"),"A",""))</f>
        <v/>
      </c>
    </row>
    <row r="33" spans="2:29" ht="19.5" customHeight="1" x14ac:dyDescent="0.2">
      <c r="B33" s="21"/>
      <c r="C33" s="22" t="s">
        <v>31</v>
      </c>
      <c r="D33" s="40" t="s">
        <v>32</v>
      </c>
      <c r="E33" s="18"/>
      <c r="F33" s="18"/>
      <c r="G33" s="18"/>
      <c r="H33" s="18"/>
      <c r="I33" s="39"/>
      <c r="J33" s="21"/>
      <c r="K33" s="39" t="s">
        <v>33</v>
      </c>
      <c r="M33" s="17"/>
      <c r="O33" s="13"/>
      <c r="Q33" s="17"/>
      <c r="S33" s="36"/>
      <c r="U33" s="37"/>
      <c r="W33" s="13"/>
      <c r="Y33" s="17"/>
      <c r="AA33" s="18"/>
      <c r="AC33" s="38" t="str">
        <f>IF(AND(I9="MV",E9="CW55B"),"K",IF(AND(I9="MV",E9="CW75B"),"K",""))</f>
        <v/>
      </c>
    </row>
    <row r="34" spans="2:29" ht="15" customHeight="1" x14ac:dyDescent="0.2">
      <c r="B34" s="24"/>
      <c r="C34" s="25"/>
      <c r="D34" s="24"/>
      <c r="M34" s="17"/>
      <c r="O34" s="13"/>
      <c r="Q34" s="17"/>
      <c r="S34" s="36"/>
      <c r="U34" s="37"/>
      <c r="W34" s="13"/>
      <c r="Y34" s="17"/>
      <c r="AA34" s="18"/>
    </row>
    <row r="35" spans="2:29" x14ac:dyDescent="0.2">
      <c r="C35" s="19" t="s">
        <v>18</v>
      </c>
      <c r="D35" s="19"/>
      <c r="M35" s="41"/>
      <c r="O35" s="13"/>
      <c r="Q35" s="42"/>
      <c r="S35" s="36"/>
      <c r="U35" s="37"/>
      <c r="W35" s="13"/>
      <c r="Y35" s="17"/>
      <c r="AA35" s="18"/>
    </row>
    <row r="36" spans="2:29" s="44" customFormat="1" ht="30.75" customHeight="1" x14ac:dyDescent="0.2">
      <c r="B36" s="32"/>
      <c r="C36" s="33" t="s">
        <v>34</v>
      </c>
      <c r="D36" s="43" t="s">
        <v>35</v>
      </c>
      <c r="E36" s="43"/>
      <c r="F36" s="43"/>
      <c r="G36" s="43"/>
      <c r="H36" s="43"/>
      <c r="I36" s="43"/>
      <c r="J36" s="34"/>
      <c r="K36" s="35" t="s">
        <v>36</v>
      </c>
      <c r="L36" s="34"/>
      <c r="M36" s="35"/>
      <c r="O36" s="45"/>
      <c r="Q36" s="32"/>
      <c r="S36" s="36"/>
      <c r="U36" s="33"/>
      <c r="W36" s="45"/>
      <c r="Y36" s="17"/>
      <c r="AA36" s="18"/>
      <c r="AC36" s="46" t="str">
        <f>IF(K9="DSA","JF","")</f>
        <v/>
      </c>
    </row>
    <row r="37" spans="2:29" s="44" customFormat="1" ht="28.5" customHeight="1" x14ac:dyDescent="0.2">
      <c r="B37" s="32"/>
      <c r="C37" s="33" t="s">
        <v>37</v>
      </c>
      <c r="D37" s="43" t="s">
        <v>38</v>
      </c>
      <c r="E37" s="43"/>
      <c r="F37" s="43"/>
      <c r="G37" s="43"/>
      <c r="H37" s="43"/>
      <c r="I37" s="43"/>
      <c r="J37" s="41"/>
      <c r="K37" s="35" t="s">
        <v>39</v>
      </c>
      <c r="L37" s="41"/>
      <c r="M37" s="35"/>
      <c r="O37" s="45"/>
      <c r="Q37" s="32"/>
      <c r="S37" s="36"/>
      <c r="U37" s="33"/>
      <c r="W37" s="45"/>
      <c r="Y37" s="17"/>
      <c r="AA37" s="18"/>
      <c r="AC37" s="46" t="str">
        <f>IF(K9="DSR","BA","")</f>
        <v/>
      </c>
    </row>
    <row r="38" spans="2:29" x14ac:dyDescent="0.2">
      <c r="B38" s="24"/>
      <c r="C38" s="25"/>
      <c r="D38" s="24"/>
      <c r="O38" s="13"/>
      <c r="Q38" s="42"/>
      <c r="S38" s="36"/>
      <c r="U38" s="37"/>
      <c r="W38" s="13"/>
      <c r="Y38" s="17"/>
      <c r="AA38" s="18"/>
    </row>
    <row r="39" spans="2:29" x14ac:dyDescent="0.2">
      <c r="C39" s="19" t="s">
        <v>40</v>
      </c>
      <c r="D39" s="27"/>
      <c r="E39" s="19"/>
      <c r="O39" s="13"/>
      <c r="Q39" s="42"/>
      <c r="S39" s="36"/>
      <c r="U39" s="37"/>
      <c r="W39" s="13"/>
      <c r="Y39" s="17"/>
      <c r="AA39" s="18"/>
    </row>
    <row r="40" spans="2:29" x14ac:dyDescent="0.2">
      <c r="B40" s="22"/>
      <c r="C40" s="22" t="s">
        <v>41</v>
      </c>
      <c r="D40" s="40" t="s">
        <v>42</v>
      </c>
      <c r="E40" s="47"/>
      <c r="F40" s="21"/>
      <c r="G40" s="21"/>
      <c r="H40" s="21"/>
      <c r="I40" s="20"/>
      <c r="J40" s="21"/>
      <c r="K40" s="48" t="s">
        <v>43</v>
      </c>
      <c r="L40" s="36"/>
      <c r="M40" s="20"/>
      <c r="N40" s="21"/>
      <c r="O40" s="13"/>
      <c r="Q40" s="42"/>
      <c r="S40" s="36"/>
      <c r="U40" s="37"/>
      <c r="W40" s="13"/>
      <c r="Y40" s="17"/>
      <c r="AA40" s="18"/>
      <c r="AC40" s="38" t="str">
        <f>IF(M9="JF","1C","")</f>
        <v/>
      </c>
    </row>
    <row r="41" spans="2:29" ht="25.5" x14ac:dyDescent="0.2">
      <c r="B41" s="22"/>
      <c r="C41" s="22" t="s">
        <v>44</v>
      </c>
      <c r="D41" s="40" t="s">
        <v>45</v>
      </c>
      <c r="E41" s="47"/>
      <c r="F41" s="21"/>
      <c r="G41" s="21"/>
      <c r="H41" s="21"/>
      <c r="I41" s="20"/>
      <c r="J41" s="21"/>
      <c r="K41" s="48" t="s">
        <v>46</v>
      </c>
      <c r="L41" s="36"/>
      <c r="M41" s="20"/>
      <c r="N41" s="21"/>
      <c r="O41" s="13"/>
      <c r="Q41" s="42"/>
      <c r="S41" s="36"/>
      <c r="U41" s="37"/>
      <c r="W41" s="13"/>
      <c r="Y41" s="17"/>
      <c r="AA41" s="18"/>
      <c r="AC41" s="38" t="str">
        <f>IF(M9="BA","1D","")</f>
        <v/>
      </c>
    </row>
    <row r="42" spans="2:29" x14ac:dyDescent="0.2">
      <c r="B42" s="24"/>
      <c r="C42" s="25"/>
      <c r="D42" s="24"/>
      <c r="O42" s="38"/>
      <c r="Q42" s="42"/>
      <c r="S42" s="36"/>
      <c r="U42" s="37"/>
      <c r="W42" s="13"/>
      <c r="Y42" s="17"/>
      <c r="AA42" s="18"/>
    </row>
    <row r="43" spans="2:29" ht="15" customHeight="1" x14ac:dyDescent="0.2">
      <c r="C43" s="19" t="s">
        <v>47</v>
      </c>
      <c r="D43" s="27"/>
      <c r="Q43" s="42"/>
      <c r="S43" s="36"/>
      <c r="U43" s="37"/>
      <c r="W43" s="13"/>
      <c r="Y43" s="17"/>
      <c r="AA43" s="18"/>
    </row>
    <row r="44" spans="2:29" ht="12.75" customHeight="1" x14ac:dyDescent="0.2">
      <c r="B44" s="42"/>
      <c r="C44" s="37" t="s">
        <v>48</v>
      </c>
      <c r="D44" s="41" t="s">
        <v>49</v>
      </c>
      <c r="E44" s="42"/>
      <c r="F44" s="42"/>
      <c r="G44" s="42"/>
      <c r="H44" s="42"/>
      <c r="I44" s="41"/>
      <c r="J44" s="42"/>
      <c r="K44" s="37"/>
      <c r="L44" s="41"/>
      <c r="M44" s="41"/>
      <c r="N44" s="42"/>
      <c r="O44" s="37"/>
      <c r="P44" s="41"/>
      <c r="Q44" s="42"/>
      <c r="S44" s="36"/>
      <c r="U44" s="37"/>
      <c r="W44" s="13"/>
      <c r="Y44" s="17"/>
      <c r="AA44" s="18"/>
      <c r="AC44" s="38" t="s">
        <v>48</v>
      </c>
    </row>
    <row r="45" spans="2:29" ht="12.75" customHeight="1" x14ac:dyDescent="0.2">
      <c r="B45" s="42"/>
      <c r="C45" s="37" t="s">
        <v>50</v>
      </c>
      <c r="D45" s="41" t="s">
        <v>51</v>
      </c>
      <c r="E45" s="42"/>
      <c r="F45" s="42"/>
      <c r="G45" s="42"/>
      <c r="H45" s="42"/>
      <c r="I45" s="41"/>
      <c r="J45" s="42"/>
      <c r="K45" s="37"/>
      <c r="L45" s="41"/>
      <c r="M45" s="41"/>
      <c r="N45" s="42"/>
      <c r="O45" s="37"/>
      <c r="P45" s="41"/>
      <c r="Q45" s="42"/>
      <c r="S45" s="36"/>
      <c r="U45" s="37"/>
      <c r="W45" s="13"/>
      <c r="Y45" s="17"/>
      <c r="AA45" s="18"/>
      <c r="AC45" s="38" t="s">
        <v>50</v>
      </c>
    </row>
    <row r="46" spans="2:29" ht="12.75" customHeight="1" x14ac:dyDescent="0.2">
      <c r="B46" s="42"/>
      <c r="C46" s="37" t="s">
        <v>52</v>
      </c>
      <c r="D46" s="41" t="s">
        <v>53</v>
      </c>
      <c r="E46" s="42"/>
      <c r="F46" s="42"/>
      <c r="G46" s="42"/>
      <c r="H46" s="42"/>
      <c r="I46" s="41"/>
      <c r="J46" s="42"/>
      <c r="K46" s="35"/>
      <c r="L46" s="41"/>
      <c r="M46" s="41"/>
      <c r="N46" s="42"/>
      <c r="O46" s="37"/>
      <c r="P46" s="41"/>
      <c r="Q46" s="42"/>
      <c r="S46" s="36"/>
      <c r="U46" s="37"/>
      <c r="W46" s="13"/>
      <c r="Y46" s="17"/>
      <c r="AA46" s="18"/>
      <c r="AC46" s="38" t="s">
        <v>52</v>
      </c>
    </row>
    <row r="47" spans="2:29" ht="12.75" customHeight="1" x14ac:dyDescent="0.2">
      <c r="B47" s="42"/>
      <c r="C47" s="37" t="s">
        <v>54</v>
      </c>
      <c r="D47" s="41" t="s">
        <v>55</v>
      </c>
      <c r="E47" s="42"/>
      <c r="F47" s="42"/>
      <c r="G47" s="42"/>
      <c r="H47" s="42"/>
      <c r="I47" s="41"/>
      <c r="J47" s="42"/>
      <c r="K47" s="35"/>
      <c r="L47" s="41"/>
      <c r="M47" s="41"/>
      <c r="N47" s="42"/>
      <c r="O47" s="37"/>
      <c r="P47" s="41"/>
      <c r="Q47" s="42"/>
      <c r="S47" s="36"/>
      <c r="U47" s="37"/>
      <c r="W47" s="13"/>
      <c r="Y47" s="17"/>
      <c r="AA47" s="18"/>
      <c r="AC47" s="38" t="s">
        <v>54</v>
      </c>
    </row>
    <row r="48" spans="2:29" ht="12.75" customHeight="1" x14ac:dyDescent="0.2">
      <c r="B48" s="42"/>
      <c r="C48" s="37" t="s">
        <v>56</v>
      </c>
      <c r="D48" s="41" t="s">
        <v>57</v>
      </c>
      <c r="E48" s="42"/>
      <c r="F48" s="42"/>
      <c r="G48" s="42"/>
      <c r="H48" s="42"/>
      <c r="I48" s="41"/>
      <c r="J48" s="42"/>
      <c r="K48" s="35"/>
      <c r="L48" s="41"/>
      <c r="M48" s="41"/>
      <c r="N48" s="42"/>
      <c r="O48" s="37"/>
      <c r="P48" s="41"/>
      <c r="Q48" s="42"/>
      <c r="S48" s="36"/>
      <c r="U48" s="37"/>
      <c r="W48" s="13"/>
      <c r="Y48" s="17"/>
      <c r="AA48" s="18"/>
      <c r="AC48" s="38" t="s">
        <v>56</v>
      </c>
    </row>
    <row r="49" spans="2:37" ht="12.75" customHeight="1" x14ac:dyDescent="0.2">
      <c r="B49" s="42"/>
      <c r="C49" s="37" t="s">
        <v>58</v>
      </c>
      <c r="D49" s="41" t="s">
        <v>59</v>
      </c>
      <c r="E49" s="42"/>
      <c r="F49" s="42"/>
      <c r="G49" s="42"/>
      <c r="H49" s="42"/>
      <c r="I49" s="41"/>
      <c r="J49" s="42"/>
      <c r="K49" s="49"/>
      <c r="L49" s="41"/>
      <c r="M49" s="41"/>
      <c r="N49" s="42"/>
      <c r="O49" s="37"/>
      <c r="P49" s="41"/>
      <c r="Q49" s="42"/>
      <c r="S49" s="36"/>
      <c r="U49" s="37"/>
      <c r="W49" s="13"/>
      <c r="Y49" s="17"/>
      <c r="AA49" s="18"/>
      <c r="AC49" s="38" t="s">
        <v>58</v>
      </c>
    </row>
    <row r="50" spans="2:37" ht="12.75" customHeight="1" x14ac:dyDescent="0.2">
      <c r="B50" s="42"/>
      <c r="C50" s="37" t="s">
        <v>60</v>
      </c>
      <c r="D50" s="41" t="s">
        <v>61</v>
      </c>
      <c r="E50" s="42"/>
      <c r="F50" s="42"/>
      <c r="G50" s="42"/>
      <c r="H50" s="42"/>
      <c r="I50" s="41"/>
      <c r="J50" s="42"/>
      <c r="K50" s="49"/>
      <c r="L50" s="41"/>
      <c r="M50" s="41"/>
      <c r="N50" s="42"/>
      <c r="O50" s="37"/>
      <c r="P50" s="41"/>
      <c r="Q50" s="42"/>
      <c r="S50" s="36"/>
      <c r="U50" s="37"/>
      <c r="W50" s="13"/>
      <c r="Y50" s="17"/>
      <c r="AA50" s="18"/>
      <c r="AC50" s="38" t="s">
        <v>60</v>
      </c>
    </row>
    <row r="51" spans="2:37" x14ac:dyDescent="0.2">
      <c r="B51" s="24"/>
      <c r="C51" s="25"/>
      <c r="D51" s="24"/>
      <c r="O51" s="38"/>
      <c r="S51" s="36"/>
      <c r="U51" s="37"/>
      <c r="W51" s="13"/>
      <c r="Y51" s="17"/>
      <c r="AA51" s="18"/>
    </row>
    <row r="52" spans="2:37" x14ac:dyDescent="0.2">
      <c r="C52" s="19" t="s">
        <v>62</v>
      </c>
      <c r="O52" s="38"/>
      <c r="S52" s="36"/>
      <c r="U52" s="37"/>
      <c r="W52" s="13"/>
      <c r="Y52" s="17"/>
      <c r="AA52" s="18"/>
    </row>
    <row r="53" spans="2:37" x14ac:dyDescent="0.2">
      <c r="B53" s="21"/>
      <c r="C53" s="22" t="s">
        <v>63</v>
      </c>
      <c r="D53" s="40" t="s">
        <v>64</v>
      </c>
      <c r="E53" s="21"/>
      <c r="F53" s="21"/>
      <c r="G53" s="21"/>
      <c r="H53" s="21"/>
      <c r="I53" s="36"/>
      <c r="J53" s="21"/>
      <c r="K53" s="48" t="s">
        <v>65</v>
      </c>
      <c r="L53" s="36"/>
      <c r="M53" s="36"/>
      <c r="N53" s="21"/>
      <c r="O53" s="22"/>
      <c r="P53" s="36"/>
      <c r="Q53" s="21"/>
      <c r="R53" s="22"/>
      <c r="S53" s="36"/>
      <c r="U53" s="37"/>
      <c r="W53" s="13"/>
      <c r="Y53" s="17"/>
      <c r="AA53" s="18"/>
      <c r="AC53" s="50" t="str">
        <f>IF(AND(M9="JF",Q9="LUB"),"S","")</f>
        <v/>
      </c>
      <c r="AD53" s="50"/>
      <c r="AE53" s="50"/>
      <c r="AF53" s="38"/>
      <c r="AH53" s="50"/>
      <c r="AI53" s="50"/>
      <c r="AJ53" s="51"/>
      <c r="AK53" s="51"/>
    </row>
    <row r="54" spans="2:37" x14ac:dyDescent="0.2">
      <c r="B54" s="21"/>
      <c r="C54" s="22" t="s">
        <v>66</v>
      </c>
      <c r="D54" s="40" t="s">
        <v>67</v>
      </c>
      <c r="E54" s="21"/>
      <c r="F54" s="21"/>
      <c r="G54" s="21"/>
      <c r="H54" s="21"/>
      <c r="I54" s="36"/>
      <c r="J54" s="21"/>
      <c r="K54" s="48" t="s">
        <v>68</v>
      </c>
      <c r="L54" s="36"/>
      <c r="M54" s="36"/>
      <c r="N54" s="21"/>
      <c r="O54" s="22"/>
      <c r="P54" s="36"/>
      <c r="Q54" s="21"/>
      <c r="R54" s="22"/>
      <c r="S54" s="36"/>
      <c r="U54" s="37"/>
      <c r="W54" s="13"/>
      <c r="Y54" s="17"/>
      <c r="AA54" s="18"/>
      <c r="AC54" s="50" t="str">
        <f>IF(M9="JF","T","")</f>
        <v/>
      </c>
    </row>
    <row r="55" spans="2:37" x14ac:dyDescent="0.2">
      <c r="B55" s="21"/>
      <c r="C55" s="22" t="s">
        <v>69</v>
      </c>
      <c r="D55" s="40" t="s">
        <v>70</v>
      </c>
      <c r="E55" s="21"/>
      <c r="F55" s="21"/>
      <c r="G55" s="21"/>
      <c r="H55" s="21"/>
      <c r="I55" s="36"/>
      <c r="J55" s="21"/>
      <c r="K55" s="48" t="s">
        <v>68</v>
      </c>
      <c r="L55" s="36"/>
      <c r="M55" s="36"/>
      <c r="N55" s="21"/>
      <c r="O55" s="22"/>
      <c r="P55" s="36"/>
      <c r="Q55" s="21"/>
      <c r="R55" s="22"/>
      <c r="S55" s="36"/>
      <c r="U55" s="37"/>
      <c r="W55" s="13"/>
      <c r="Y55" s="17"/>
      <c r="AA55" s="18"/>
      <c r="AC55" s="50" t="str">
        <f>IF(M9="JF","U","")</f>
        <v/>
      </c>
    </row>
    <row r="56" spans="2:37" x14ac:dyDescent="0.2">
      <c r="B56" s="21"/>
      <c r="C56" s="22" t="s">
        <v>71</v>
      </c>
      <c r="D56" s="40" t="s">
        <v>72</v>
      </c>
      <c r="E56" s="21"/>
      <c r="F56" s="21"/>
      <c r="G56" s="21"/>
      <c r="H56" s="21"/>
      <c r="I56" s="36"/>
      <c r="J56" s="21"/>
      <c r="K56" s="48" t="s">
        <v>73</v>
      </c>
      <c r="L56" s="36"/>
      <c r="M56" s="36"/>
      <c r="N56" s="21"/>
      <c r="O56" s="22"/>
      <c r="P56" s="36"/>
      <c r="Q56" s="21"/>
      <c r="R56" s="22"/>
      <c r="S56" s="36"/>
      <c r="U56" s="37"/>
      <c r="W56" s="13"/>
      <c r="Y56" s="17"/>
      <c r="AA56" s="18"/>
      <c r="AC56" s="50" t="str">
        <f>IF(M9="BA","B","")</f>
        <v/>
      </c>
    </row>
    <row r="57" spans="2:37" x14ac:dyDescent="0.2">
      <c r="B57" s="21"/>
      <c r="C57" s="22" t="s">
        <v>74</v>
      </c>
      <c r="D57" s="40" t="s">
        <v>75</v>
      </c>
      <c r="E57" s="21"/>
      <c r="F57" s="21"/>
      <c r="G57" s="21"/>
      <c r="H57" s="21"/>
      <c r="I57" s="36"/>
      <c r="J57" s="21"/>
      <c r="K57" s="48" t="s">
        <v>73</v>
      </c>
      <c r="L57" s="36"/>
      <c r="M57" s="36"/>
      <c r="N57" s="21"/>
      <c r="O57" s="22"/>
      <c r="P57" s="36"/>
      <c r="Q57" s="21"/>
      <c r="R57" s="22"/>
      <c r="S57" s="36"/>
      <c r="U57" s="37"/>
      <c r="W57" s="13"/>
      <c r="Y57" s="17"/>
      <c r="AA57" s="18"/>
      <c r="AC57" s="50" t="str">
        <f>IF(M9="BA","C","")</f>
        <v/>
      </c>
    </row>
    <row r="58" spans="2:37" x14ac:dyDescent="0.2">
      <c r="B58" s="21"/>
      <c r="C58" s="22" t="s">
        <v>76</v>
      </c>
      <c r="D58" s="40" t="s">
        <v>77</v>
      </c>
      <c r="E58" s="21"/>
      <c r="F58" s="21"/>
      <c r="G58" s="21"/>
      <c r="H58" s="21"/>
      <c r="I58" s="36"/>
      <c r="J58" s="21"/>
      <c r="K58" s="48" t="s">
        <v>73</v>
      </c>
      <c r="L58" s="36"/>
      <c r="M58" s="36"/>
      <c r="N58" s="21"/>
      <c r="O58" s="22"/>
      <c r="P58" s="36"/>
      <c r="Q58" s="21"/>
      <c r="R58" s="22"/>
      <c r="S58" s="36"/>
      <c r="U58" s="37"/>
      <c r="W58" s="13"/>
      <c r="Y58" s="17"/>
      <c r="AA58" s="18"/>
      <c r="AC58" s="38" t="str">
        <f>IF(M9="BA","D","")</f>
        <v/>
      </c>
    </row>
    <row r="59" spans="2:37" x14ac:dyDescent="0.2">
      <c r="B59" s="24"/>
      <c r="C59" s="25"/>
      <c r="D59" s="24"/>
      <c r="O59" s="38"/>
      <c r="U59" s="37"/>
      <c r="W59" s="13"/>
      <c r="Y59" s="17"/>
      <c r="AA59" s="18"/>
    </row>
    <row r="60" spans="2:37" x14ac:dyDescent="0.2">
      <c r="C60" s="19" t="s">
        <v>78</v>
      </c>
      <c r="O60" s="38"/>
      <c r="U60" s="37"/>
      <c r="W60" s="13"/>
      <c r="Y60" s="17"/>
      <c r="AA60" s="18"/>
    </row>
    <row r="61" spans="2:37" x14ac:dyDescent="0.2">
      <c r="B61" s="42"/>
      <c r="C61" s="37" t="s">
        <v>79</v>
      </c>
      <c r="D61" s="41" t="s">
        <v>80</v>
      </c>
      <c r="E61" s="42"/>
      <c r="F61" s="42"/>
      <c r="G61" s="42"/>
      <c r="H61" s="42"/>
      <c r="I61" s="41"/>
      <c r="J61" s="42"/>
      <c r="K61" s="37"/>
      <c r="L61" s="41"/>
      <c r="M61" s="41"/>
      <c r="N61" s="42"/>
      <c r="O61" s="37"/>
      <c r="P61" s="41"/>
      <c r="Q61" s="42"/>
      <c r="R61" s="37"/>
      <c r="S61" s="41"/>
      <c r="T61" s="42"/>
      <c r="U61" s="37"/>
      <c r="W61" s="13"/>
      <c r="Y61" s="17"/>
      <c r="AA61" s="18"/>
      <c r="AC61" s="38" t="str">
        <f>IF(M9="JF","N5","")</f>
        <v/>
      </c>
    </row>
    <row r="62" spans="2:37" x14ac:dyDescent="0.2">
      <c r="B62" s="42"/>
      <c r="C62" s="37" t="s">
        <v>81</v>
      </c>
      <c r="D62" s="41" t="s">
        <v>82</v>
      </c>
      <c r="E62" s="42"/>
      <c r="F62" s="42"/>
      <c r="G62" s="42"/>
      <c r="H62" s="42"/>
      <c r="I62" s="41"/>
      <c r="J62" s="42"/>
      <c r="K62" s="37"/>
      <c r="L62" s="41"/>
      <c r="M62" s="41"/>
      <c r="N62" s="42"/>
      <c r="O62" s="37"/>
      <c r="P62" s="41"/>
      <c r="Q62" s="42"/>
      <c r="R62" s="37"/>
      <c r="S62" s="41"/>
      <c r="T62" s="42"/>
      <c r="U62" s="37"/>
      <c r="W62" s="13"/>
      <c r="Y62" s="17"/>
      <c r="AA62" s="18"/>
      <c r="AC62" s="38" t="str">
        <f>IF(M9="JF","EB","")</f>
        <v/>
      </c>
    </row>
    <row r="63" spans="2:37" x14ac:dyDescent="0.2">
      <c r="B63" s="42"/>
      <c r="C63" s="37" t="s">
        <v>83</v>
      </c>
      <c r="D63" s="41" t="s">
        <v>84</v>
      </c>
      <c r="E63" s="42"/>
      <c r="F63" s="42"/>
      <c r="G63" s="42"/>
      <c r="H63" s="42"/>
      <c r="I63" s="41"/>
      <c r="J63" s="42"/>
      <c r="K63" s="37"/>
      <c r="L63" s="41"/>
      <c r="M63" s="41"/>
      <c r="N63" s="42"/>
      <c r="O63" s="37"/>
      <c r="P63" s="41"/>
      <c r="Q63" s="42"/>
      <c r="R63" s="37"/>
      <c r="S63" s="41"/>
      <c r="T63" s="42"/>
      <c r="U63" s="37"/>
      <c r="W63" s="13"/>
      <c r="Y63" s="17"/>
      <c r="AA63" s="18"/>
      <c r="AC63" s="38" t="str">
        <f>IF(M9="JF","EK","")</f>
        <v/>
      </c>
    </row>
    <row r="64" spans="2:37" x14ac:dyDescent="0.2">
      <c r="B64" s="42"/>
      <c r="C64" s="37" t="s">
        <v>85</v>
      </c>
      <c r="D64" s="41" t="s">
        <v>86</v>
      </c>
      <c r="E64" s="42"/>
      <c r="F64" s="42"/>
      <c r="G64" s="42"/>
      <c r="H64" s="42"/>
      <c r="I64" s="41"/>
      <c r="J64" s="42"/>
      <c r="K64" s="37"/>
      <c r="L64" s="41"/>
      <c r="M64" s="41"/>
      <c r="N64" s="42"/>
      <c r="O64" s="37"/>
      <c r="P64" s="41"/>
      <c r="Q64" s="42"/>
      <c r="R64" s="37"/>
      <c r="S64" s="41"/>
      <c r="T64" s="42"/>
      <c r="U64" s="37"/>
      <c r="W64" s="13"/>
      <c r="Y64" s="17"/>
      <c r="AA64" s="18"/>
      <c r="AC64" s="38" t="str">
        <f>IF(M9="JF","EL","")</f>
        <v/>
      </c>
    </row>
    <row r="65" spans="2:29" x14ac:dyDescent="0.2">
      <c r="B65" s="42"/>
      <c r="C65" s="37" t="s">
        <v>87</v>
      </c>
      <c r="D65" s="41" t="s">
        <v>88</v>
      </c>
      <c r="E65" s="42"/>
      <c r="F65" s="42"/>
      <c r="G65" s="42"/>
      <c r="H65" s="42"/>
      <c r="I65" s="41"/>
      <c r="J65" s="42"/>
      <c r="K65" s="35" t="s">
        <v>73</v>
      </c>
      <c r="L65" s="41"/>
      <c r="M65" s="41"/>
      <c r="N65" s="42"/>
      <c r="O65" s="37"/>
      <c r="P65" s="41"/>
      <c r="Q65" s="42"/>
      <c r="R65" s="37"/>
      <c r="S65" s="41"/>
      <c r="T65" s="42"/>
      <c r="U65" s="37"/>
      <c r="W65" s="13"/>
      <c r="Y65" s="17"/>
      <c r="AA65" s="18"/>
      <c r="AC65" s="38" t="str">
        <f>IF(M9="BA","FB","")</f>
        <v/>
      </c>
    </row>
    <row r="66" spans="2:29" x14ac:dyDescent="0.2">
      <c r="B66" s="42"/>
      <c r="C66" s="37" t="s">
        <v>89</v>
      </c>
      <c r="D66" s="41" t="s">
        <v>90</v>
      </c>
      <c r="E66" s="42"/>
      <c r="F66" s="42"/>
      <c r="G66" s="42"/>
      <c r="H66" s="42"/>
      <c r="I66" s="41"/>
      <c r="J66" s="42"/>
      <c r="K66" s="35" t="s">
        <v>73</v>
      </c>
      <c r="L66" s="41"/>
      <c r="M66" s="41"/>
      <c r="N66" s="42"/>
      <c r="O66" s="37"/>
      <c r="P66" s="41"/>
      <c r="Q66" s="42"/>
      <c r="R66" s="37"/>
      <c r="S66" s="41"/>
      <c r="T66" s="42"/>
      <c r="U66" s="37"/>
      <c r="W66" s="13"/>
      <c r="Y66" s="17"/>
      <c r="AA66" s="18"/>
      <c r="AC66" s="38" t="str">
        <f>IF(M9="BA","FC","")</f>
        <v/>
      </c>
    </row>
    <row r="67" spans="2:29" x14ac:dyDescent="0.2">
      <c r="B67" s="42"/>
      <c r="C67" s="37" t="s">
        <v>91</v>
      </c>
      <c r="D67" s="41" t="s">
        <v>92</v>
      </c>
      <c r="E67" s="42"/>
      <c r="F67" s="42"/>
      <c r="G67" s="42"/>
      <c r="H67" s="42"/>
      <c r="I67" s="41"/>
      <c r="J67" s="42"/>
      <c r="K67" s="35" t="s">
        <v>73</v>
      </c>
      <c r="L67" s="41"/>
      <c r="M67" s="41"/>
      <c r="N67" s="42"/>
      <c r="O67" s="37"/>
      <c r="P67" s="41"/>
      <c r="Q67" s="42"/>
      <c r="R67" s="37"/>
      <c r="S67" s="41"/>
      <c r="T67" s="42"/>
      <c r="U67" s="37"/>
      <c r="W67" s="13"/>
      <c r="Y67" s="17"/>
      <c r="AA67" s="18"/>
      <c r="AC67" s="38" t="str">
        <f>IF(M9="BA","FD","")</f>
        <v/>
      </c>
    </row>
    <row r="68" spans="2:29" x14ac:dyDescent="0.2">
      <c r="B68" s="42"/>
      <c r="C68" s="37" t="s">
        <v>48</v>
      </c>
      <c r="D68" s="41" t="s">
        <v>93</v>
      </c>
      <c r="E68" s="42"/>
      <c r="F68" s="42"/>
      <c r="G68" s="42"/>
      <c r="H68" s="42"/>
      <c r="I68" s="41"/>
      <c r="J68" s="42"/>
      <c r="K68" s="37"/>
      <c r="L68" s="41"/>
      <c r="M68" s="41"/>
      <c r="N68" s="42"/>
      <c r="O68" s="37"/>
      <c r="P68" s="41"/>
      <c r="Q68" s="42"/>
      <c r="R68" s="37"/>
      <c r="S68" s="41"/>
      <c r="T68" s="42"/>
      <c r="U68" s="37"/>
      <c r="W68" s="13"/>
      <c r="Y68" s="17"/>
      <c r="AA68" s="18"/>
      <c r="AC68" s="38" t="s">
        <v>48</v>
      </c>
    </row>
    <row r="69" spans="2:29" x14ac:dyDescent="0.2">
      <c r="W69" s="13"/>
      <c r="Y69" s="17"/>
      <c r="AA69" s="18"/>
    </row>
    <row r="70" spans="2:29" x14ac:dyDescent="0.2">
      <c r="C70" s="19" t="s">
        <v>94</v>
      </c>
      <c r="W70" s="13"/>
      <c r="Y70" s="17"/>
      <c r="AA70" s="18"/>
    </row>
    <row r="71" spans="2:29" x14ac:dyDescent="0.2">
      <c r="B71" s="21"/>
      <c r="C71" s="22" t="s">
        <v>95</v>
      </c>
      <c r="D71" s="40" t="s">
        <v>96</v>
      </c>
      <c r="E71" s="18"/>
      <c r="F71" s="18"/>
      <c r="G71" s="18"/>
      <c r="H71" s="18"/>
      <c r="I71" s="18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Y71" s="17"/>
      <c r="AA71" s="18"/>
    </row>
    <row r="72" spans="2:29" x14ac:dyDescent="0.2">
      <c r="B72" s="21"/>
      <c r="C72" s="22" t="s">
        <v>97</v>
      </c>
      <c r="D72" s="23" t="s">
        <v>98</v>
      </c>
      <c r="E72" s="23"/>
      <c r="F72" s="23"/>
      <c r="G72" s="23"/>
      <c r="H72" s="23"/>
      <c r="I72" s="2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Y72" s="17"/>
      <c r="AA72" s="18"/>
    </row>
    <row r="73" spans="2:29" x14ac:dyDescent="0.2">
      <c r="Y73" s="17"/>
      <c r="AA73" s="18"/>
    </row>
    <row r="74" spans="2:29" x14ac:dyDescent="0.2">
      <c r="B74" s="51"/>
      <c r="C74" s="52" t="s">
        <v>99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Y74" s="17"/>
      <c r="AA74" s="18"/>
    </row>
    <row r="75" spans="2:29" ht="26.25" customHeight="1" x14ac:dyDescent="0.2">
      <c r="B75" s="32"/>
      <c r="C75" s="33" t="s">
        <v>63</v>
      </c>
      <c r="D75" s="53" t="s">
        <v>100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4"/>
      <c r="W75" s="54"/>
      <c r="X75" s="54"/>
      <c r="Y75" s="17"/>
      <c r="AA75" s="18"/>
    </row>
    <row r="76" spans="2:29" x14ac:dyDescent="0.2">
      <c r="B76" s="32"/>
      <c r="C76" s="33" t="s">
        <v>97</v>
      </c>
      <c r="D76" s="41" t="s">
        <v>101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17"/>
      <c r="AA76" s="18"/>
    </row>
    <row r="77" spans="2:29" x14ac:dyDescent="0.2">
      <c r="AA77" s="18"/>
    </row>
    <row r="78" spans="2:29" x14ac:dyDescent="0.2">
      <c r="B78" s="51"/>
      <c r="C78" s="52" t="s">
        <v>102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18"/>
    </row>
    <row r="79" spans="2:29" x14ac:dyDescent="0.2">
      <c r="B79" s="21"/>
      <c r="C79" s="22" t="s">
        <v>103</v>
      </c>
      <c r="D79" s="40" t="s">
        <v>104</v>
      </c>
      <c r="E79" s="18"/>
      <c r="F79" s="18"/>
      <c r="G79" s="18"/>
      <c r="H79" s="18"/>
      <c r="I79" s="18"/>
      <c r="J79" s="13"/>
      <c r="K79" s="55" t="s">
        <v>105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21"/>
      <c r="Y79" s="22"/>
      <c r="Z79" s="40"/>
      <c r="AA79" s="18"/>
      <c r="AC79" s="38" t="str">
        <f>IF(K9="A","V","")</f>
        <v/>
      </c>
    </row>
    <row r="80" spans="2:29" x14ac:dyDescent="0.2">
      <c r="B80" s="21"/>
      <c r="C80" s="22" t="s">
        <v>106</v>
      </c>
      <c r="D80" s="40" t="s">
        <v>107</v>
      </c>
      <c r="E80" s="56"/>
      <c r="F80" s="56"/>
      <c r="G80" s="56"/>
      <c r="H80" s="56"/>
      <c r="I80" s="56"/>
      <c r="J80" s="13"/>
      <c r="K80" s="55" t="s">
        <v>108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21"/>
      <c r="Y80" s="22"/>
      <c r="Z80" s="23"/>
      <c r="AA80" s="23"/>
      <c r="AC80" s="38" t="str">
        <f>IF(I9="MV","H","")</f>
        <v/>
      </c>
    </row>
    <row r="81" spans="2:29" x14ac:dyDescent="0.2">
      <c r="B81" s="21"/>
      <c r="C81" s="22" t="s">
        <v>109</v>
      </c>
      <c r="D81" s="40" t="s">
        <v>110</v>
      </c>
      <c r="E81" s="18"/>
      <c r="F81" s="18"/>
      <c r="G81" s="18"/>
      <c r="H81" s="18"/>
      <c r="I81" s="18"/>
      <c r="J81" s="13"/>
      <c r="K81" s="55" t="s">
        <v>108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1"/>
      <c r="Y81" s="22"/>
      <c r="Z81" s="40"/>
      <c r="AA81" s="18"/>
      <c r="AC81" s="38" t="str">
        <f>IF(I9="MV","P","")</f>
        <v/>
      </c>
    </row>
    <row r="82" spans="2:29" x14ac:dyDescent="0.2">
      <c r="B82" s="21"/>
      <c r="C82" s="22" t="s">
        <v>97</v>
      </c>
      <c r="D82" s="40" t="s">
        <v>111</v>
      </c>
      <c r="E82" s="56"/>
      <c r="F82" s="56"/>
      <c r="G82" s="56"/>
      <c r="H82" s="56"/>
      <c r="I82" s="56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21"/>
      <c r="Y82" s="22"/>
      <c r="Z82" s="23"/>
      <c r="AA82" s="23"/>
      <c r="AC82" s="38" t="s">
        <v>97</v>
      </c>
    </row>
    <row r="98" spans="2:27" ht="14.25" x14ac:dyDescent="0.2">
      <c r="D98" s="57"/>
    </row>
    <row r="100" spans="2:27" ht="18" x14ac:dyDescent="0.25">
      <c r="B100" s="58" t="s">
        <v>112</v>
      </c>
      <c r="E100" s="59"/>
    </row>
    <row r="101" spans="2:27" ht="24" customHeight="1" thickBot="1" x14ac:dyDescent="0.25">
      <c r="B101" s="60" t="s">
        <v>113</v>
      </c>
      <c r="D101" s="57" t="str">
        <f>E9&amp;G9&amp;I9&amp;K9&amp;M9&amp;O9&amp;Q9&amp;S9&amp;U9&amp;W9&amp;Y9&amp;AA9</f>
        <v/>
      </c>
      <c r="F101" s="59"/>
      <c r="G101" s="59"/>
      <c r="H101" s="59"/>
      <c r="I101" s="59"/>
      <c r="J101" s="59"/>
      <c r="K101" s="59"/>
      <c r="L101" s="59"/>
      <c r="M101" s="59"/>
      <c r="N101" s="59"/>
      <c r="O101" s="61"/>
    </row>
    <row r="102" spans="2:27" ht="12.75" customHeight="1" thickBot="1" x14ac:dyDescent="0.25">
      <c r="B102" s="62" t="s">
        <v>114</v>
      </c>
      <c r="C102" s="63" t="s">
        <v>115</v>
      </c>
      <c r="D102" s="64" t="s">
        <v>116</v>
      </c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6"/>
    </row>
    <row r="103" spans="2:27" ht="20.25" customHeight="1" x14ac:dyDescent="0.2">
      <c r="B103" s="67" t="s">
        <v>117</v>
      </c>
      <c r="C103" s="68">
        <f>E9</f>
        <v>0</v>
      </c>
      <c r="D103" s="69" t="e">
        <f>VLOOKUP(C103,C15:E18,2,FALSE)</f>
        <v>#N/A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1"/>
      <c r="AA103" s="72"/>
    </row>
    <row r="104" spans="2:27" ht="20.25" customHeight="1" x14ac:dyDescent="0.2">
      <c r="B104" s="67" t="s">
        <v>11</v>
      </c>
      <c r="C104" s="73">
        <f>G9</f>
        <v>0</v>
      </c>
      <c r="D104" s="74" t="e">
        <f>VLOOKUP(C104,C21:D23,2,FALSE)</f>
        <v>#N/A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5"/>
    </row>
    <row r="105" spans="2:27" ht="20.100000000000001" customHeight="1" x14ac:dyDescent="0.2">
      <c r="B105" s="67" t="s">
        <v>118</v>
      </c>
      <c r="C105" s="73">
        <f>I9</f>
        <v>0</v>
      </c>
      <c r="D105" s="74" t="e">
        <f>VLOOKUP(C105,C26:D27,2,FALSE)</f>
        <v>#N/A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5"/>
    </row>
    <row r="106" spans="2:27" ht="20.100000000000001" customHeight="1" x14ac:dyDescent="0.2">
      <c r="B106" s="67" t="s">
        <v>119</v>
      </c>
      <c r="C106" s="73">
        <f>K9</f>
        <v>0</v>
      </c>
      <c r="D106" s="74" t="e">
        <f>VLOOKUP(C106,C30:F33,2,FALSE)</f>
        <v>#N/A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5"/>
    </row>
    <row r="107" spans="2:27" ht="20.100000000000001" customHeight="1" x14ac:dyDescent="0.2">
      <c r="B107" s="67" t="s">
        <v>119</v>
      </c>
      <c r="C107" s="73">
        <f>M9</f>
        <v>0</v>
      </c>
      <c r="D107" s="74" t="e">
        <f>VLOOKUP(M9,C36:D37,2,FALSE)</f>
        <v>#N/A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5"/>
    </row>
    <row r="108" spans="2:27" ht="20.100000000000001" customHeight="1" x14ac:dyDescent="0.2">
      <c r="B108" s="67" t="s">
        <v>120</v>
      </c>
      <c r="C108" s="73">
        <f>O9</f>
        <v>0</v>
      </c>
      <c r="D108" s="74" t="e">
        <f>VLOOKUP(O9,C40:D41,2,FALSE)</f>
        <v>#N/A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5"/>
    </row>
    <row r="109" spans="2:27" ht="20.100000000000001" customHeight="1" x14ac:dyDescent="0.2">
      <c r="B109" s="67" t="s">
        <v>121</v>
      </c>
      <c r="C109" s="73">
        <f>Q9</f>
        <v>0</v>
      </c>
      <c r="D109" s="74" t="e">
        <f>VLOOKUP(Q9,C44:D50,2,FALSE)</f>
        <v>#N/A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5"/>
    </row>
    <row r="110" spans="2:27" ht="20.100000000000001" customHeight="1" x14ac:dyDescent="0.2">
      <c r="B110" s="67" t="s">
        <v>122</v>
      </c>
      <c r="C110" s="73">
        <f>S9</f>
        <v>0</v>
      </c>
      <c r="D110" s="74" t="e">
        <f>VLOOKUP(S9,C53:D58,2,FALSE)</f>
        <v>#N/A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5"/>
    </row>
    <row r="111" spans="2:27" ht="20.100000000000001" customHeight="1" x14ac:dyDescent="0.2">
      <c r="B111" s="67" t="s">
        <v>123</v>
      </c>
      <c r="C111" s="73">
        <f>U9</f>
        <v>0</v>
      </c>
      <c r="D111" s="74" t="e">
        <f>VLOOKUP(U9,C61:D68,2,FALSE)</f>
        <v>#N/A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5"/>
    </row>
    <row r="112" spans="2:27" ht="20.100000000000001" customHeight="1" x14ac:dyDescent="0.2">
      <c r="B112" s="67" t="s">
        <v>124</v>
      </c>
      <c r="C112" s="73">
        <f>W9</f>
        <v>0</v>
      </c>
      <c r="D112" s="74" t="e">
        <f>VLOOKUP(W9,C71:I72,2,FALSE)</f>
        <v>#N/A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5"/>
    </row>
    <row r="113" spans="2:27" ht="20.100000000000001" customHeight="1" x14ac:dyDescent="0.2">
      <c r="B113" s="67" t="s">
        <v>125</v>
      </c>
      <c r="C113" s="73">
        <f>Y9</f>
        <v>0</v>
      </c>
      <c r="D113" s="74" t="e">
        <f>VLOOKUP(Y9,C75:F76,2,FALSE)</f>
        <v>#N/A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5"/>
    </row>
    <row r="114" spans="2:27" ht="20.100000000000001" customHeight="1" x14ac:dyDescent="0.2">
      <c r="B114" s="67" t="s">
        <v>126</v>
      </c>
      <c r="C114" s="73">
        <f>AA9</f>
        <v>0</v>
      </c>
      <c r="D114" s="74" t="e">
        <f>VLOOKUP(AA9,C79:D82,2,FALSE)</f>
        <v>#N/A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5"/>
    </row>
    <row r="115" spans="2:27" ht="20.100000000000001" customHeight="1" x14ac:dyDescent="0.2">
      <c r="B115" s="67"/>
      <c r="C115" s="73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5"/>
    </row>
    <row r="116" spans="2:27" ht="20.100000000000001" customHeight="1" x14ac:dyDescent="0.2">
      <c r="B116" s="67"/>
      <c r="C116" s="73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5"/>
    </row>
    <row r="117" spans="2:27" ht="20.100000000000001" customHeight="1" x14ac:dyDescent="0.2">
      <c r="B117" s="67"/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5"/>
    </row>
    <row r="118" spans="2:27" ht="20.100000000000001" customHeight="1" x14ac:dyDescent="0.2">
      <c r="B118" s="67"/>
      <c r="C118" s="73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5"/>
    </row>
    <row r="119" spans="2:27" ht="20.100000000000001" customHeight="1" thickBot="1" x14ac:dyDescent="0.25">
      <c r="B119" s="76"/>
      <c r="C119" s="77"/>
      <c r="D119" s="78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80"/>
      <c r="Z119" s="79"/>
      <c r="AA119" s="81"/>
    </row>
    <row r="120" spans="2:27" ht="22.5" customHeight="1" x14ac:dyDescent="0.2">
      <c r="E120" s="82" t="s">
        <v>127</v>
      </c>
      <c r="AA120" s="83"/>
    </row>
    <row r="121" spans="2:27" ht="22.5" customHeight="1" x14ac:dyDescent="0.2">
      <c r="K121" s="83"/>
      <c r="AA121" s="83"/>
    </row>
  </sheetData>
  <sheetProtection algorithmName="SHA-512" hashValue="eK34FG+E2it/g6FCKADg2A5pjpzOGakMci1BsvgkQEQ1vb7SWMoQdQKzOO4FsIHJfckPmaqdNAPAbalN2YXrxg==" saltValue="wbbwxgwLspMxqr9nskmztg==" spinCount="100000" sheet="1" objects="1" scenarios="1"/>
  <mergeCells count="28">
    <mergeCell ref="D75:U75"/>
    <mergeCell ref="Z80:AA80"/>
    <mergeCell ref="Z82:AA82"/>
    <mergeCell ref="D30:G30"/>
    <mergeCell ref="D31:G31"/>
    <mergeCell ref="D32:G32"/>
    <mergeCell ref="D36:I36"/>
    <mergeCell ref="D37:I37"/>
    <mergeCell ref="D72:I72"/>
    <mergeCell ref="AA9:AA10"/>
    <mergeCell ref="B13:D13"/>
    <mergeCell ref="D15:E15"/>
    <mergeCell ref="D16:E16"/>
    <mergeCell ref="D17:E17"/>
    <mergeCell ref="D18:E18"/>
    <mergeCell ref="O9:O10"/>
    <mergeCell ref="Q9:Q10"/>
    <mergeCell ref="S9:S10"/>
    <mergeCell ref="U9:U10"/>
    <mergeCell ref="W9:W10"/>
    <mergeCell ref="Y9:Y10"/>
    <mergeCell ref="A4:M4"/>
    <mergeCell ref="A6:D12"/>
    <mergeCell ref="E9:E10"/>
    <mergeCell ref="G9:G10"/>
    <mergeCell ref="I9:I10"/>
    <mergeCell ref="K9:K10"/>
    <mergeCell ref="M9:M10"/>
  </mergeCells>
  <dataValidations count="12">
    <dataValidation type="list" allowBlank="1" showInputMessage="1" showErrorMessage="1" errorTitle="Invalid Data" error="Please select one option from the drop down list" sqref="AA9:AA10" xr:uid="{748535E3-FA46-4BF8-94EB-79FAAD680B73}">
      <formula1>$AC$79:$AC$82</formula1>
    </dataValidation>
    <dataValidation type="list" allowBlank="1" showInputMessage="1" showErrorMessage="1" errorTitle="Invalid Data" error="Please select one option from the drop down list" sqref="U9:U10" xr:uid="{69BF9992-BD3F-4135-A21B-9B28AF0FC667}">
      <formula1>$AC$61:$AC$68</formula1>
    </dataValidation>
    <dataValidation type="list" allowBlank="1" showInputMessage="1" showErrorMessage="1" errorTitle="Invalid Data" error="Please select one option from the drop down list" sqref="O9:O10" xr:uid="{59666F05-2314-48D5-B4F3-EF0A594D8C7F}">
      <formula1>$AC$40:$AC$41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5777914F-FB69-48FA-A0D9-CB89C628D4CE}">
      <formula1>$C$15:$C$18</formula1>
    </dataValidation>
    <dataValidation type="list" allowBlank="1" showInputMessage="1" showErrorMessage="1" errorTitle="Invalid Data" error="Please select one option from the drop down list" sqref="S9:S10" xr:uid="{B21D99DD-DE67-4084-AC0B-F384EBD9C69F}">
      <formula1>$AC$53:$AC$58</formula1>
    </dataValidation>
    <dataValidation type="list" allowBlank="1" showInputMessage="1" showErrorMessage="1" errorTitle="Invalid Data" error="Please select one option from the drop down list" sqref="Q9:Q10" xr:uid="{D3D96C3A-7FD2-4481-9DB5-A3AFACBAFB6E}">
      <formula1>$AC$44:$AC$50</formula1>
    </dataValidation>
    <dataValidation type="list" allowBlank="1" showInputMessage="1" showErrorMessage="1" errorTitle="Invalid Data" error="Please select one option from the drop down list" sqref="Y9:Y10" xr:uid="{FB2B46DE-CD22-4439-9F62-78A41EFC013F}">
      <formula1>$C$75:$C$76</formula1>
    </dataValidation>
    <dataValidation type="list" allowBlank="1" showInputMessage="1" showErrorMessage="1" errorTitle="Invalid Data" error="Please select one option from the drop down list" sqref="M9:M10" xr:uid="{D85BB2F0-534A-4F72-99EB-D8104000E9D5}">
      <formula1>$AC$36:$AC$37</formula1>
    </dataValidation>
    <dataValidation type="list" allowBlank="1" showInputMessage="1" showErrorMessage="1" errorTitle="Invalid Data" error="Please select one option from the drop down list" sqref="W9:W10" xr:uid="{980E302D-1BB3-4CAB-A68D-D134F98D0881}">
      <formula1>$C$71:$C$72</formula1>
    </dataValidation>
    <dataValidation type="list" allowBlank="1" showInputMessage="1" showErrorMessage="1" errorTitle="Invalid Data" error="Please select one option from the drop down list" sqref="K9:K10" xr:uid="{C2567E9A-5A73-47DA-ACD5-6C99B9BE53AB}">
      <formula1>$AC$30:$AC$33</formula1>
    </dataValidation>
    <dataValidation type="list" allowBlank="1" showInputMessage="1" showErrorMessage="1" errorTitle="Invalid Data" error="Please select one option from the drop down list" sqref="G9:G10" xr:uid="{A4871F67-77DC-4059-A719-C7B848ECE430}">
      <formula1>$C$21:$C$23</formula1>
    </dataValidation>
    <dataValidation type="list" allowBlank="1" showInputMessage="1" showErrorMessage="1" errorTitle="Invalid Data" error="Please select one option from the drop down list" sqref="I9:I10" xr:uid="{DA74925D-32CD-4A06-9EA3-0CD5B9606856}">
      <formula1>$AC$26:$AC$27</formula1>
    </dataValidation>
  </dataValidations>
  <printOptions horizontalCentered="1"/>
  <pageMargins left="0.5" right="0.25" top="0.25" bottom="0.65" header="0.5" footer="0.28000000000000003"/>
  <pageSetup scale="36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&amp;"Arial,Bold"&amp;Uwww.dynics.com&amp;R&amp;"Impact,Regular"CW Back To Back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CW-DOUBLE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2023-01-31T16:08:04Z</dcterms:created>
  <dcterms:modified xsi:type="dcterms:W3CDTF">2023-01-31T16:08:21Z</dcterms:modified>
</cp:coreProperties>
</file>