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3EA1CB3E-F59E-43CB-90DD-1BA8C059D068}" xr6:coauthVersionLast="47" xr6:coauthVersionMax="47" xr10:uidLastSave="{00000000-0000-0000-0000-000000000000}"/>
  <bookViews>
    <workbookView xWindow="-120" yWindow="-120" windowWidth="29040" windowHeight="17790" xr2:uid="{3BC3937C-3E15-42D0-9B10-6D2EB9E0EBBA}"/>
  </bookViews>
  <sheets>
    <sheet name="A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5" i="1" l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1" i="1"/>
  <c r="AE72" i="1"/>
  <c r="AE71" i="1"/>
  <c r="AE70" i="1"/>
  <c r="AE67" i="1"/>
  <c r="AE66" i="1"/>
  <c r="AE63" i="1"/>
  <c r="AE62" i="1"/>
  <c r="AE59" i="1"/>
  <c r="AE58" i="1"/>
  <c r="AE57" i="1"/>
  <c r="AE56" i="1"/>
  <c r="AE55" i="1"/>
  <c r="AE54" i="1"/>
  <c r="AE51" i="1"/>
  <c r="AE50" i="1"/>
  <c r="AE49" i="1"/>
  <c r="AE46" i="1"/>
  <c r="AE45" i="1"/>
  <c r="AE44" i="1"/>
  <c r="AE43" i="1"/>
  <c r="AE42" i="1"/>
  <c r="AE41" i="1"/>
  <c r="AE40" i="1"/>
  <c r="AE37" i="1"/>
  <c r="AE34" i="1"/>
  <c r="AE33" i="1"/>
  <c r="AE32" i="1"/>
</calcChain>
</file>

<file path=xl/sharedStrings.xml><?xml version="1.0" encoding="utf-8"?>
<sst xmlns="http://schemas.openxmlformats.org/spreadsheetml/2006/main" count="145" uniqueCount="113">
  <si>
    <t>Price List Effective 01/15/2023 Rev. 3.1.04</t>
  </si>
  <si>
    <t>Work your part number from left to right always ==&gt;</t>
  </si>
  <si>
    <t>DISPLAY</t>
  </si>
  <si>
    <t>AW32</t>
  </si>
  <si>
    <t>32" LCD Monitor 16:9 Ratio, LED Display 1920x1080 Full HD Max Resolution, 1 Piece Powder Coat Steel Bezel, Steel Enclosure Case, 500mm x 300mm VESA Mounting Pattern</t>
  </si>
  <si>
    <t>AW42</t>
  </si>
  <si>
    <t>42" LCD Monitor 16:9 Ratio, LED Display 1920x1080 Full HD Max Resolution, 1 Piece Powder Coat Steel Bezel, Steel Enclosure Case, 600mm x 400mm VESA Mounting Pattern</t>
  </si>
  <si>
    <t>AW55</t>
  </si>
  <si>
    <t>55" LCD Monitor 16:9 Ratio, LED Display 1920x1080 Full HD Max Resolution, 1 Piece Powder Coat Steel Bezel, Steel Enclosure Case, 600mm x 400mm VESA Mounting Pattern</t>
  </si>
  <si>
    <t>AW75</t>
  </si>
  <si>
    <t>75" LCD Monitor 16:9 Ratio, LED Display 1920x1080 Full HD Max Resolution, 1 Piece Powder Coat Steel Bezel, Steel Enclosure Case, 800mm x 600mm VESA Mounting Pattern</t>
  </si>
  <si>
    <t>LENS</t>
  </si>
  <si>
    <t>T</t>
  </si>
  <si>
    <t>Infrared 10-Points Touchscreen, Landscape Orientation, Laminated Glass</t>
  </si>
  <si>
    <t>P</t>
  </si>
  <si>
    <t>Infrared 10-Points Touchscreen, Portrait Orientation, Laminated Glass</t>
  </si>
  <si>
    <t>CHASSIS</t>
  </si>
  <si>
    <t>MC</t>
  </si>
  <si>
    <t>PC Digital Media Player</t>
  </si>
  <si>
    <t>MV</t>
  </si>
  <si>
    <t>ProAV Monitor Only</t>
  </si>
  <si>
    <t>POWER SUPPLY</t>
  </si>
  <si>
    <t>A</t>
  </si>
  <si>
    <t>Industrial 100~240 VAC Power Entry - 6 Ft Power Cable Included</t>
  </si>
  <si>
    <t>SYSTEM COMPONENT CONFIGURATION</t>
  </si>
  <si>
    <t>AF</t>
  </si>
  <si>
    <t>Mini-ITX H110, Up to 32 GB DDR4, 1x 1Gb Ethernet, 2x USB 3.0, 2x USB 2.0, 1x PS/2, 1x DisplayPort v1.2, 1x HDMI v1.4, 2x Audio Jacks (Line-out/Line-in)</t>
  </si>
  <si>
    <t>Only for MC</t>
  </si>
  <si>
    <t>Pro AV Video Controller. 1x HDMI, 1x DisplayPort, 1x VGA Input, 1x Audio Jack (Line-In), Input Remote Control Included</t>
  </si>
  <si>
    <t>Only for MV: 32" &amp; 42". Select Cable in ACC3</t>
  </si>
  <si>
    <t>K</t>
  </si>
  <si>
    <t>Pro 4K Video Controller, 1x HDMI, 1x DisplayPort</t>
  </si>
  <si>
    <t>Only for MV: 55" &amp; 75". Select Cable in ACC3</t>
  </si>
  <si>
    <t>CPU CONFIGURATION</t>
  </si>
  <si>
    <t>D8</t>
  </si>
  <si>
    <t>6th Gen Quad Core i7-6700TE, up to 3.4 GHz, 8MB Cache</t>
  </si>
  <si>
    <t>OPERATING SYSTEM</t>
  </si>
  <si>
    <t>XX</t>
  </si>
  <si>
    <t>No Operating System</t>
  </si>
  <si>
    <t>LUB</t>
  </si>
  <si>
    <t>Linux Ubuntu (Contact us for more options)</t>
  </si>
  <si>
    <t>W10</t>
  </si>
  <si>
    <t>Windows 10 Pro 64-bit Version</t>
  </si>
  <si>
    <t>W11</t>
  </si>
  <si>
    <t>Windows 11 Pro 64-bit Version</t>
  </si>
  <si>
    <t>E10</t>
  </si>
  <si>
    <t>Windows 10 Enterprise 64-bit Version (IOT LTSB 2016)</t>
  </si>
  <si>
    <t>E19</t>
  </si>
  <si>
    <t>Windows 10 Enterprise 64-bit Version (IOT LTSC 2019)</t>
  </si>
  <si>
    <t>E21</t>
  </si>
  <si>
    <t>Windows 10 Enterprise 64-bit Version (IOT LTSC 2021)</t>
  </si>
  <si>
    <t>MEMORY</t>
  </si>
  <si>
    <t>B</t>
  </si>
  <si>
    <t>8.0 GB RAM DDR4</t>
  </si>
  <si>
    <t>C</t>
  </si>
  <si>
    <t>16.0 GB RAM DDR4</t>
  </si>
  <si>
    <t>D</t>
  </si>
  <si>
    <t>32.0 GB RAM DDR4</t>
  </si>
  <si>
    <t>INTERNAL DRIVE</t>
  </si>
  <si>
    <t>N5</t>
  </si>
  <si>
    <t>1 TB 2.5" Hard Drive SATA</t>
  </si>
  <si>
    <t>EB</t>
  </si>
  <si>
    <t>256.0 GB 2.5" Solid-State Flash Drive SATA</t>
  </si>
  <si>
    <t>EK</t>
  </si>
  <si>
    <t>512.0 GB 2.5" Solid-State Flash Drive SATA</t>
  </si>
  <si>
    <t>EL</t>
  </si>
  <si>
    <t>960.0 GB 2.5" Solid-State Flash Drive SATA</t>
  </si>
  <si>
    <t>EM</t>
  </si>
  <si>
    <t>1.92 TB 2.5" Solid-State Flash Drive SATA</t>
  </si>
  <si>
    <t>No Internal Drive</t>
  </si>
  <si>
    <t>ACCESSORIES 1</t>
  </si>
  <si>
    <t>W</t>
  </si>
  <si>
    <t>2.4/5 GHz Wireless 802.11 a/g/n</t>
  </si>
  <si>
    <t>X</t>
  </si>
  <si>
    <t>No Wi-Fi Needed</t>
  </si>
  <si>
    <t>ACCESSORIES 2</t>
  </si>
  <si>
    <t>S</t>
  </si>
  <si>
    <t>Integrated Left and Right Speakers. 2 Speakers, 2 Channels.</t>
  </si>
  <si>
    <t>No Speakers Selected</t>
  </si>
  <si>
    <t>ACCESSORIES 3</t>
  </si>
  <si>
    <t>V</t>
  </si>
  <si>
    <t xml:space="preserve">VGA 10Ft Cable Included, VGA Male to VGA Male </t>
  </si>
  <si>
    <t xml:space="preserve">Only for MV </t>
  </si>
  <si>
    <t>H</t>
  </si>
  <si>
    <t xml:space="preserve">HDMI 10Ft Cable Included, HDMI Male to HDMI Male </t>
  </si>
  <si>
    <t xml:space="preserve">DisplayPort 10Ft Cable Included, DP Male to DP Male </t>
  </si>
  <si>
    <t>No Cable Accessories</t>
  </si>
  <si>
    <t>ACCESSORIES 4</t>
  </si>
  <si>
    <t>BR5</t>
  </si>
  <si>
    <t>Flat &amp; flush wall mount for 32" to 80" Units. Rugged metal bracket with black powder coat finish</t>
  </si>
  <si>
    <t>Available for MC or MV</t>
  </si>
  <si>
    <t>BR6</t>
  </si>
  <si>
    <t>Metal bracket for VESA pattern, fixed 15 degree tilt position, for 32" to 80" units for ceiling, wall or column mount</t>
  </si>
  <si>
    <t>No Brackets Selected</t>
  </si>
  <si>
    <t>Your Order's Details:</t>
  </si>
  <si>
    <t>Part Number:</t>
  </si>
  <si>
    <t>CODE</t>
  </si>
  <si>
    <t>PART</t>
  </si>
  <si>
    <t>ORDER DESCRIPTION</t>
  </si>
  <si>
    <t>DSP</t>
  </si>
  <si>
    <t>LEN</t>
  </si>
  <si>
    <t>CHS</t>
  </si>
  <si>
    <t>PS</t>
  </si>
  <si>
    <t>SYS</t>
  </si>
  <si>
    <t>CPU</t>
  </si>
  <si>
    <t>OS</t>
  </si>
  <si>
    <t>RM</t>
  </si>
  <si>
    <t>DRM</t>
  </si>
  <si>
    <t>ACC1</t>
  </si>
  <si>
    <t>ACC2</t>
  </si>
  <si>
    <t>ACC3</t>
  </si>
  <si>
    <t>ACC4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</si>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</sst>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22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11"/>
      <color indexed="1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0"/>
      <color theme="0"/>
      <name val="Tahoma"/>
      <family val="2"/>
    </font>
    <font>
      <sz val="9"/>
      <name val="Tahoma"/>
      <family val="2"/>
    </font>
    <font>
      <sz val="10"/>
      <color rgb="FFFF0000"/>
      <name val="Tahoma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rgb="FFFF0000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164" fontId="3" fillId="4" borderId="0" xfId="0" applyNumberFormat="1" applyFont="1" applyFill="1"/>
    <xf numFmtId="164" fontId="3" fillId="5" borderId="0" xfId="0" applyNumberFormat="1" applyFont="1" applyFill="1"/>
    <xf numFmtId="164" fontId="3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4" borderId="0" xfId="0" applyFont="1" applyFill="1"/>
    <xf numFmtId="0" fontId="1" fillId="5" borderId="0" xfId="0" applyFont="1" applyFill="1"/>
    <xf numFmtId="164" fontId="3" fillId="0" borderId="0" xfId="0" applyNumberFormat="1" applyFont="1"/>
    <xf numFmtId="166" fontId="1" fillId="5" borderId="0" xfId="1" applyNumberFormat="1" applyFont="1" applyFill="1" applyAlignment="1">
      <alignment horizontal="right" vertical="center"/>
    </xf>
    <xf numFmtId="0" fontId="8" fillId="0" borderId="0" xfId="0" applyFont="1" applyAlignment="1">
      <alignment horizontal="left"/>
    </xf>
    <xf numFmtId="166" fontId="1" fillId="4" borderId="0" xfId="1" applyNumberFormat="1" applyFont="1" applyFill="1" applyAlignment="1">
      <alignment horizontal="right" vertical="center"/>
    </xf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 wrapText="1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166" fontId="1" fillId="0" borderId="0" xfId="1" applyNumberFormat="1" applyFont="1" applyAlignment="1">
      <alignment horizontal="left" vertical="center"/>
    </xf>
    <xf numFmtId="166" fontId="1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/>
    </xf>
    <xf numFmtId="0" fontId="10" fillId="5" borderId="0" xfId="0" applyFont="1" applyFill="1"/>
    <xf numFmtId="166" fontId="1" fillId="5" borderId="0" xfId="1" applyNumberFormat="1" applyFont="1" applyFill="1" applyAlignment="1">
      <alignment horizontal="left" vertical="center" wrapText="1"/>
    </xf>
    <xf numFmtId="166" fontId="1" fillId="0" borderId="0" xfId="1" applyNumberFormat="1" applyFont="1" applyAlignment="1">
      <alignment horizontal="right" vertical="center"/>
    </xf>
    <xf numFmtId="166" fontId="1" fillId="4" borderId="0" xfId="1" applyNumberFormat="1" applyFont="1" applyFill="1" applyAlignment="1">
      <alignment horizontal="left" vertical="center"/>
    </xf>
    <xf numFmtId="166" fontId="11" fillId="4" borderId="0" xfId="1" applyNumberFormat="1" applyFont="1" applyFill="1" applyAlignment="1">
      <alignment horizontal="left" vertical="center"/>
    </xf>
    <xf numFmtId="0" fontId="12" fillId="0" borderId="0" xfId="0" applyFont="1"/>
    <xf numFmtId="166" fontId="11" fillId="4" borderId="0" xfId="1" applyNumberFormat="1" applyFont="1" applyFill="1" applyAlignment="1">
      <alignment horizontal="left" vertical="center" wrapText="1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166" fontId="11" fillId="5" borderId="0" xfId="1" applyNumberFormat="1" applyFont="1" applyFill="1" applyAlignment="1">
      <alignment vertical="center"/>
    </xf>
    <xf numFmtId="0" fontId="12" fillId="6" borderId="0" xfId="0" applyFont="1" applyFill="1"/>
    <xf numFmtId="166" fontId="1" fillId="4" borderId="0" xfId="1" applyNumberFormat="1" applyFont="1" applyFill="1" applyAlignment="1">
      <alignment horizontal="right"/>
    </xf>
    <xf numFmtId="0" fontId="1" fillId="4" borderId="0" xfId="0" applyFont="1" applyFill="1" applyAlignment="1">
      <alignment horizontal="center"/>
    </xf>
    <xf numFmtId="166" fontId="13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vertical="center" wrapText="1"/>
    </xf>
    <xf numFmtId="0" fontId="14" fillId="0" borderId="0" xfId="0" applyFont="1"/>
    <xf numFmtId="0" fontId="16" fillId="0" borderId="0" xfId="4" quotePrefix="1" applyFont="1" applyAlignment="1">
      <alignment horizontal="center"/>
      <protection locked="0"/>
    </xf>
    <xf numFmtId="0" fontId="17" fillId="0" borderId="0" xfId="0" applyFont="1"/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vertical="center"/>
    </xf>
    <xf numFmtId="0" fontId="1" fillId="5" borderId="3" xfId="0" applyFont="1" applyFill="1" applyBorder="1"/>
    <xf numFmtId="0" fontId="20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7" fontId="1" fillId="0" borderId="10" xfId="1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/>
    <xf numFmtId="167" fontId="1" fillId="0" borderId="14" xfId="1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/>
    <xf numFmtId="167" fontId="1" fillId="0" borderId="2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9" fontId="21" fillId="0" borderId="0" xfId="2" applyFont="1" applyAlignment="1" applyProtection="1">
      <alignment horizontal="right" vertical="center"/>
      <protection locked="0"/>
    </xf>
  </cellXfs>
  <cellStyles count="5">
    <cellStyle name="20% - Accent1" xfId="3" builtinId="30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AW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3891315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CFC7646A-B3DD-48C5-8519-BD410D678BC2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39090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AW SERIES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Large Integrated Touch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Monitors/Computers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44052</xdr:colOff>
      <xdr:row>5</xdr:row>
      <xdr:rowOff>59531</xdr:rowOff>
    </xdr:from>
    <xdr:to>
      <xdr:col>5</xdr:col>
      <xdr:colOff>0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516F714F-917D-45F6-9EAE-67CA4972FC8D}"/>
            </a:ext>
          </a:extLst>
        </xdr:cNvPr>
        <xdr:cNvSpPr txBox="1">
          <a:spLocks noChangeArrowheads="1"/>
        </xdr:cNvSpPr>
      </xdr:nvSpPr>
      <xdr:spPr bwMode="auto">
        <a:xfrm>
          <a:off x="5501877" y="869156"/>
          <a:ext cx="660798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417487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6ECD2E60-0535-4A77-A60A-675CCDFF9445}"/>
            </a:ext>
          </a:extLst>
        </xdr:cNvPr>
        <xdr:cNvSpPr txBox="1">
          <a:spLocks noChangeArrowheads="1"/>
        </xdr:cNvSpPr>
      </xdr:nvSpPr>
      <xdr:spPr bwMode="auto">
        <a:xfrm>
          <a:off x="6768703" y="869156"/>
          <a:ext cx="373434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F33253CB-0638-4F39-AA0A-AA91E7E8B090}"/>
            </a:ext>
          </a:extLst>
        </xdr:cNvPr>
        <xdr:cNvSpPr txBox="1">
          <a:spLocks noChangeArrowheads="1"/>
        </xdr:cNvSpPr>
      </xdr:nvSpPr>
      <xdr:spPr bwMode="auto">
        <a:xfrm>
          <a:off x="7273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DA326257-C9EB-4C41-8CDB-784BE0D84E0E}"/>
            </a:ext>
          </a:extLst>
        </xdr:cNvPr>
        <xdr:cNvSpPr txBox="1">
          <a:spLocks noChangeArrowheads="1"/>
        </xdr:cNvSpPr>
      </xdr:nvSpPr>
      <xdr:spPr bwMode="auto">
        <a:xfrm>
          <a:off x="82831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5ADB387D-71B2-4E81-8D77-7D506EE4666E}"/>
            </a:ext>
          </a:extLst>
        </xdr:cNvPr>
        <xdr:cNvSpPr txBox="1">
          <a:spLocks noChangeArrowheads="1"/>
        </xdr:cNvSpPr>
      </xdr:nvSpPr>
      <xdr:spPr bwMode="auto">
        <a:xfrm>
          <a:off x="8788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FFDCE220-CBE2-44C3-96D9-A095D425C6F8}"/>
            </a:ext>
          </a:extLst>
        </xdr:cNvPr>
        <xdr:cNvSpPr txBox="1">
          <a:spLocks noChangeArrowheads="1"/>
        </xdr:cNvSpPr>
      </xdr:nvSpPr>
      <xdr:spPr bwMode="auto">
        <a:xfrm>
          <a:off x="9292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9C5ACFE0-CC04-4234-9B73-24A8538FCF6D}"/>
            </a:ext>
          </a:extLst>
        </xdr:cNvPr>
        <xdr:cNvSpPr txBox="1">
          <a:spLocks noChangeArrowheads="1"/>
        </xdr:cNvSpPr>
      </xdr:nvSpPr>
      <xdr:spPr bwMode="auto">
        <a:xfrm>
          <a:off x="97976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DRM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17243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6789398-3B41-4B9F-96AF-EBA58937ACD7}"/>
            </a:ext>
          </a:extLst>
        </xdr:cNvPr>
        <xdr:cNvSpPr/>
      </xdr:nvSpPr>
      <xdr:spPr>
        <a:xfrm>
          <a:off x="201929" y="581025"/>
          <a:ext cx="2217243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1653540</xdr:colOff>
      <xdr:row>12</xdr:row>
      <xdr:rowOff>66675</xdr:rowOff>
    </xdr:from>
    <xdr:ext cx="2223780" cy="27808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64782C2-A9A2-4ED3-A037-B955C8A35743}"/>
            </a:ext>
          </a:extLst>
        </xdr:cNvPr>
        <xdr:cNvSpPr/>
      </xdr:nvSpPr>
      <xdr:spPr>
        <a:xfrm>
          <a:off x="3110865" y="1866900"/>
          <a:ext cx="2223780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12</xdr:col>
      <xdr:colOff>44053</xdr:colOff>
      <xdr:row>5</xdr:row>
      <xdr:rowOff>59531</xdr:rowOff>
    </xdr:from>
    <xdr:to>
      <xdr:col>12</xdr:col>
      <xdr:colOff>424882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603CAF9D-3698-4DF5-843A-FE3F078E1F39}"/>
            </a:ext>
          </a:extLst>
        </xdr:cNvPr>
        <xdr:cNvSpPr txBox="1">
          <a:spLocks noChangeArrowheads="1"/>
        </xdr:cNvSpPr>
      </xdr:nvSpPr>
      <xdr:spPr bwMode="auto">
        <a:xfrm>
          <a:off x="7778353" y="869156"/>
          <a:ext cx="380829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5</xdr:row>
      <xdr:rowOff>47625</xdr:rowOff>
    </xdr:from>
    <xdr:to>
      <xdr:col>7</xdr:col>
      <xdr:colOff>13097</xdr:colOff>
      <xdr:row>6</xdr:row>
      <xdr:rowOff>202060</xdr:rowOff>
    </xdr:to>
    <xdr:sp macro="" textlink="">
      <xdr:nvSpPr>
        <xdr:cNvPr id="13" name="Text Box 88">
          <a:extLst>
            <a:ext uri="{FF2B5EF4-FFF2-40B4-BE49-F238E27FC236}">
              <a16:creationId xmlns:a16="http://schemas.microsoft.com/office/drawing/2014/main" id="{26B0C520-95BA-4D14-A9E1-39BEAE7ECFC6}"/>
            </a:ext>
          </a:extLst>
        </xdr:cNvPr>
        <xdr:cNvSpPr txBox="1">
          <a:spLocks noChangeArrowheads="1"/>
        </xdr:cNvSpPr>
      </xdr:nvSpPr>
      <xdr:spPr bwMode="auto">
        <a:xfrm>
          <a:off x="6219825" y="857250"/>
          <a:ext cx="460772" cy="31636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 editAs="oneCell">
    <xdr:from>
      <xdr:col>3</xdr:col>
      <xdr:colOff>2781300</xdr:colOff>
      <xdr:row>5</xdr:row>
      <xdr:rowOff>57150</xdr:rowOff>
    </xdr:from>
    <xdr:to>
      <xdr:col>3</xdr:col>
      <xdr:colOff>3781425</xdr:colOff>
      <xdr:row>11</xdr:row>
      <xdr:rowOff>57150</xdr:rowOff>
    </xdr:to>
    <xdr:pic>
      <xdr:nvPicPr>
        <xdr:cNvPr id="14" name="Picture 17">
          <a:extLst>
            <a:ext uri="{FF2B5EF4-FFF2-40B4-BE49-F238E27FC236}">
              <a16:creationId xmlns:a16="http://schemas.microsoft.com/office/drawing/2014/main" id="{815E44CC-336A-4D79-AE8B-0DC1870CC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866775"/>
          <a:ext cx="10001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5" name="Picture 116" descr="Dynics Logo">
          <a:extLst>
            <a:ext uri="{FF2B5EF4-FFF2-40B4-BE49-F238E27FC236}">
              <a16:creationId xmlns:a16="http://schemas.microsoft.com/office/drawing/2014/main" id="{3E4A14E2-46C6-42BA-B697-BDF9B110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81539</xdr:colOff>
      <xdr:row>1</xdr:row>
      <xdr:rowOff>161512</xdr:rowOff>
    </xdr:from>
    <xdr:ext cx="2039469" cy="216149"/>
    <xdr:sp macro="" textlink="">
      <xdr:nvSpPr>
        <xdr:cNvPr id="16" name="Rectangl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F1E551-D496-4DDA-8608-3931F53B19F3}"/>
            </a:ext>
          </a:extLst>
        </xdr:cNvPr>
        <xdr:cNvSpPr/>
      </xdr:nvSpPr>
      <xdr:spPr>
        <a:xfrm>
          <a:off x="9330314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24</xdr:col>
      <xdr:colOff>146923</xdr:colOff>
      <xdr:row>5</xdr:row>
      <xdr:rowOff>59531</xdr:rowOff>
    </xdr:from>
    <xdr:to>
      <xdr:col>24</xdr:col>
      <xdr:colOff>584173</xdr:colOff>
      <xdr:row>6</xdr:row>
      <xdr:rowOff>221456</xdr:rowOff>
    </xdr:to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8812B750-CF88-4CA0-AA74-23719BB62B96}"/>
            </a:ext>
          </a:extLst>
        </xdr:cNvPr>
        <xdr:cNvSpPr txBox="1">
          <a:spLocks noChangeArrowheads="1"/>
        </xdr:cNvSpPr>
      </xdr:nvSpPr>
      <xdr:spPr bwMode="auto">
        <a:xfrm>
          <a:off x="10910173" y="869156"/>
          <a:ext cx="408675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ACC2</a:t>
          </a:r>
        </a:p>
      </xdr:txBody>
    </xdr:sp>
    <xdr:clientData/>
  </xdr:twoCellAnchor>
  <xdr:twoCellAnchor>
    <xdr:from>
      <xdr:col>26</xdr:col>
      <xdr:colOff>76200</xdr:colOff>
      <xdr:row>5</xdr:row>
      <xdr:rowOff>69056</xdr:rowOff>
    </xdr:from>
    <xdr:to>
      <xdr:col>26</xdr:col>
      <xdr:colOff>657225</xdr:colOff>
      <xdr:row>6</xdr:row>
      <xdr:rowOff>230981</xdr:rowOff>
    </xdr:to>
    <xdr:sp macro="" textlink="">
      <xdr:nvSpPr>
        <xdr:cNvPr id="18" name="Text Box 88">
          <a:extLst>
            <a:ext uri="{FF2B5EF4-FFF2-40B4-BE49-F238E27FC236}">
              <a16:creationId xmlns:a16="http://schemas.microsoft.com/office/drawing/2014/main" id="{E2D4123D-93B6-488A-A4E1-4DAAB11058BD}"/>
            </a:ext>
          </a:extLst>
        </xdr:cNvPr>
        <xdr:cNvSpPr txBox="1">
          <a:spLocks noChangeArrowheads="1"/>
        </xdr:cNvSpPr>
      </xdr:nvSpPr>
      <xdr:spPr bwMode="auto">
        <a:xfrm>
          <a:off x="11449050" y="878681"/>
          <a:ext cx="581025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ACC3</a:t>
          </a:r>
        </a:p>
      </xdr:txBody>
    </xdr:sp>
    <xdr:clientData/>
  </xdr:twoCellAnchor>
  <xdr:twoCellAnchor>
    <xdr:from>
      <xdr:col>22</xdr:col>
      <xdr:colOff>47625</xdr:colOff>
      <xdr:row>5</xdr:row>
      <xdr:rowOff>59531</xdr:rowOff>
    </xdr:from>
    <xdr:to>
      <xdr:col>22</xdr:col>
      <xdr:colOff>431447</xdr:colOff>
      <xdr:row>6</xdr:row>
      <xdr:rowOff>221456</xdr:rowOff>
    </xdr:to>
    <xdr:sp macro="" textlink="">
      <xdr:nvSpPr>
        <xdr:cNvPr id="19" name="Text Box 88">
          <a:extLst>
            <a:ext uri="{FF2B5EF4-FFF2-40B4-BE49-F238E27FC236}">
              <a16:creationId xmlns:a16="http://schemas.microsoft.com/office/drawing/2014/main" id="{1EB8730E-EAFA-4A40-9495-735B621A5D20}"/>
            </a:ext>
          </a:extLst>
        </xdr:cNvPr>
        <xdr:cNvSpPr txBox="1">
          <a:spLocks noChangeArrowheads="1"/>
        </xdr:cNvSpPr>
      </xdr:nvSpPr>
      <xdr:spPr bwMode="auto">
        <a:xfrm>
          <a:off x="10306050" y="869156"/>
          <a:ext cx="383822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ACC1</a:t>
          </a:r>
        </a:p>
      </xdr:txBody>
    </xdr:sp>
    <xdr:clientData/>
  </xdr:twoCellAnchor>
  <xdr:twoCellAnchor>
    <xdr:from>
      <xdr:col>28</xdr:col>
      <xdr:colOff>76200</xdr:colOff>
      <xdr:row>5</xdr:row>
      <xdr:rowOff>69056</xdr:rowOff>
    </xdr:from>
    <xdr:to>
      <xdr:col>28</xdr:col>
      <xdr:colOff>476189</xdr:colOff>
      <xdr:row>6</xdr:row>
      <xdr:rowOff>230981</xdr:rowOff>
    </xdr:to>
    <xdr:sp macro="" textlink="">
      <xdr:nvSpPr>
        <xdr:cNvPr id="20" name="Text Box 88">
          <a:extLst>
            <a:ext uri="{FF2B5EF4-FFF2-40B4-BE49-F238E27FC236}">
              <a16:creationId xmlns:a16="http://schemas.microsoft.com/office/drawing/2014/main" id="{3D4B6814-0D83-4BAD-8AFA-E5A4554BD0A6}"/>
            </a:ext>
          </a:extLst>
        </xdr:cNvPr>
        <xdr:cNvSpPr txBox="1">
          <a:spLocks noChangeArrowheads="1"/>
        </xdr:cNvSpPr>
      </xdr:nvSpPr>
      <xdr:spPr bwMode="auto">
        <a:xfrm>
          <a:off x="12249150" y="878681"/>
          <a:ext cx="399989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1DA6-0523-43E6-9EE0-711672918C2C}">
  <sheetPr>
    <pageSetUpPr fitToPage="1"/>
  </sheetPr>
  <dimension ref="A2:AE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0" style="1" customWidth="1"/>
    <col min="5" max="5" width="10.570312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8.28515625" style="1" customWidth="1"/>
    <col min="26" max="26" width="0.85546875" style="1" customWidth="1"/>
    <col min="27" max="27" width="11.140625" style="1" customWidth="1"/>
    <col min="28" max="28" width="0.85546875" style="1" customWidth="1"/>
    <col min="29" max="29" width="9" style="1" customWidth="1"/>
    <col min="30" max="30" width="0.85546875" style="1" customWidth="1"/>
    <col min="31" max="31" width="11.140625" style="1" customWidth="1"/>
    <col min="32" max="16384" width="9.140625" style="1"/>
  </cols>
  <sheetData>
    <row r="2" spans="1:31" ht="18" x14ac:dyDescent="0.2">
      <c r="E2" s="2" t="s">
        <v>0</v>
      </c>
      <c r="AA2" s="3"/>
      <c r="AC2" s="3"/>
    </row>
    <row r="4" spans="1:31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5"/>
      <c r="Z4" s="5"/>
      <c r="AA4" s="5"/>
      <c r="AB4" s="5"/>
      <c r="AC4" s="5"/>
      <c r="AD4" s="5"/>
      <c r="AE4" s="5"/>
    </row>
    <row r="5" spans="1:31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31" x14ac:dyDescent="0.2">
      <c r="A6" s="8"/>
      <c r="B6" s="8"/>
      <c r="C6" s="8"/>
      <c r="D6" s="8"/>
    </row>
    <row r="7" spans="1:31" ht="21" customHeight="1" x14ac:dyDescent="0.2">
      <c r="A7" s="8"/>
      <c r="B7" s="8"/>
      <c r="C7" s="8"/>
      <c r="D7" s="8"/>
    </row>
    <row r="8" spans="1:31" ht="3" customHeight="1" x14ac:dyDescent="0.2">
      <c r="A8" s="8"/>
      <c r="B8" s="8"/>
      <c r="C8" s="8"/>
      <c r="D8" s="8"/>
      <c r="E8" s="9"/>
      <c r="G8" s="9"/>
      <c r="H8" s="9"/>
      <c r="I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AA8" s="9"/>
      <c r="AB8" s="9"/>
      <c r="AC8" s="9"/>
      <c r="AD8" s="9"/>
      <c r="AE8" s="9"/>
    </row>
    <row r="9" spans="1:31" ht="12.75" customHeight="1" x14ac:dyDescent="0.2">
      <c r="A9" s="8"/>
      <c r="B9" s="8"/>
      <c r="C9" s="8"/>
      <c r="D9" s="8"/>
      <c r="E9" s="10"/>
      <c r="G9" s="11"/>
      <c r="I9" s="10"/>
      <c r="K9" s="11"/>
      <c r="M9" s="10"/>
      <c r="O9" s="11"/>
      <c r="Q9" s="10"/>
      <c r="S9" s="11"/>
      <c r="U9" s="10"/>
      <c r="W9" s="11"/>
      <c r="Y9" s="10"/>
      <c r="AA9" s="11"/>
      <c r="AC9" s="10"/>
    </row>
    <row r="10" spans="1:31" ht="12.75" customHeight="1" x14ac:dyDescent="0.2">
      <c r="A10" s="8"/>
      <c r="B10" s="8"/>
      <c r="C10" s="8"/>
      <c r="D10" s="8"/>
      <c r="E10" s="10"/>
      <c r="G10" s="11"/>
      <c r="I10" s="10"/>
      <c r="K10" s="11"/>
      <c r="M10" s="10"/>
      <c r="O10" s="11"/>
      <c r="Q10" s="10"/>
      <c r="S10" s="11"/>
      <c r="U10" s="10"/>
      <c r="W10" s="11"/>
      <c r="Y10" s="10"/>
      <c r="AA10" s="11"/>
      <c r="AC10" s="10"/>
    </row>
    <row r="11" spans="1:31" ht="3" customHeight="1" x14ac:dyDescent="0.2">
      <c r="A11" s="8"/>
      <c r="B11" s="8"/>
      <c r="C11" s="8"/>
      <c r="D11" s="8"/>
      <c r="E11" s="12"/>
      <c r="G11" s="13"/>
      <c r="I11" s="12"/>
      <c r="K11" s="13"/>
      <c r="M11" s="12"/>
      <c r="O11" s="13"/>
      <c r="Q11" s="12"/>
      <c r="S11" s="13"/>
      <c r="U11" s="12"/>
      <c r="W11" s="13"/>
      <c r="Y11" s="12"/>
      <c r="AA11" s="13"/>
      <c r="AC11" s="12"/>
    </row>
    <row r="12" spans="1:31" ht="12.75" customHeight="1" x14ac:dyDescent="0.2">
      <c r="A12" s="8"/>
      <c r="B12" s="8"/>
      <c r="C12" s="8"/>
      <c r="D12" s="8"/>
      <c r="E12" s="14"/>
      <c r="G12" s="13"/>
      <c r="I12" s="12"/>
      <c r="K12" s="13"/>
      <c r="M12" s="12"/>
      <c r="O12" s="13"/>
      <c r="Q12" s="12"/>
      <c r="S12" s="13"/>
      <c r="U12" s="12"/>
      <c r="W12" s="13"/>
      <c r="Y12" s="12"/>
      <c r="AA12" s="13"/>
      <c r="AC12" s="12"/>
    </row>
    <row r="13" spans="1:31" ht="37.5" customHeight="1" x14ac:dyDescent="0.2">
      <c r="A13" s="9"/>
      <c r="B13" s="15"/>
      <c r="C13" s="15"/>
      <c r="D13" s="15"/>
      <c r="E13" s="16"/>
      <c r="G13" s="13"/>
      <c r="I13" s="16"/>
      <c r="K13" s="17"/>
      <c r="M13" s="12"/>
      <c r="O13" s="13"/>
      <c r="Q13" s="12"/>
      <c r="S13" s="17"/>
      <c r="U13" s="16"/>
      <c r="W13" s="17"/>
      <c r="X13" s="18"/>
      <c r="Y13" s="16"/>
      <c r="AA13" s="19"/>
      <c r="AC13" s="16"/>
    </row>
    <row r="14" spans="1:31" x14ac:dyDescent="0.2">
      <c r="C14" s="20" t="s">
        <v>2</v>
      </c>
      <c r="D14" s="20"/>
      <c r="E14" s="16"/>
      <c r="G14" s="17"/>
      <c r="I14" s="16"/>
      <c r="K14" s="17"/>
      <c r="M14" s="16"/>
      <c r="O14" s="17"/>
      <c r="Q14" s="16"/>
      <c r="S14" s="17"/>
      <c r="U14" s="16"/>
      <c r="W14" s="17"/>
      <c r="Y14" s="16"/>
      <c r="AA14" s="19"/>
      <c r="AC14" s="16"/>
    </row>
    <row r="15" spans="1:31" ht="39" customHeight="1" x14ac:dyDescent="0.2">
      <c r="B15" s="21"/>
      <c r="C15" s="22" t="s">
        <v>3</v>
      </c>
      <c r="D15" s="23" t="s">
        <v>4</v>
      </c>
      <c r="E15" s="23"/>
      <c r="G15" s="17"/>
      <c r="I15" s="16"/>
      <c r="K15" s="17"/>
      <c r="M15" s="16"/>
      <c r="O15" s="17"/>
      <c r="Q15" s="16"/>
      <c r="S15" s="17"/>
      <c r="U15" s="16"/>
      <c r="W15" s="17"/>
      <c r="Y15" s="16"/>
      <c r="AA15" s="19"/>
      <c r="AC15" s="10"/>
    </row>
    <row r="16" spans="1:31" ht="39" customHeight="1" x14ac:dyDescent="0.2">
      <c r="B16" s="21"/>
      <c r="C16" s="22" t="s">
        <v>5</v>
      </c>
      <c r="D16" s="23" t="s">
        <v>6</v>
      </c>
      <c r="E16" s="23"/>
      <c r="G16" s="17"/>
      <c r="I16" s="16"/>
      <c r="K16" s="17"/>
      <c r="M16" s="16"/>
      <c r="O16" s="17"/>
      <c r="Q16" s="16"/>
      <c r="S16" s="17"/>
      <c r="U16" s="16"/>
      <c r="W16" s="17"/>
      <c r="Y16" s="16"/>
      <c r="AA16" s="19"/>
      <c r="AC16" s="10"/>
    </row>
    <row r="17" spans="2:31" ht="39" customHeight="1" x14ac:dyDescent="0.2">
      <c r="B17" s="21"/>
      <c r="C17" s="22" t="s">
        <v>7</v>
      </c>
      <c r="D17" s="23" t="s">
        <v>8</v>
      </c>
      <c r="E17" s="23"/>
      <c r="G17" s="17"/>
      <c r="I17" s="16"/>
      <c r="K17" s="17"/>
      <c r="M17" s="16"/>
      <c r="O17" s="17"/>
      <c r="Q17" s="16"/>
      <c r="S17" s="17"/>
      <c r="U17" s="16"/>
      <c r="W17" s="17"/>
      <c r="Y17" s="16"/>
      <c r="AA17" s="19"/>
      <c r="AC17" s="12"/>
    </row>
    <row r="18" spans="2:31" ht="39" customHeight="1" x14ac:dyDescent="0.2">
      <c r="B18" s="21"/>
      <c r="C18" s="22" t="s">
        <v>9</v>
      </c>
      <c r="D18" s="23" t="s">
        <v>10</v>
      </c>
      <c r="E18" s="23"/>
      <c r="G18" s="17"/>
      <c r="I18" s="16"/>
      <c r="K18" s="17"/>
      <c r="M18" s="16"/>
      <c r="O18" s="17"/>
      <c r="Q18" s="16"/>
      <c r="S18" s="17"/>
      <c r="U18" s="16"/>
      <c r="W18" s="17"/>
      <c r="Y18" s="16"/>
      <c r="AA18" s="19"/>
      <c r="AC18" s="16"/>
    </row>
    <row r="19" spans="2:31" ht="15" customHeight="1" x14ac:dyDescent="0.2">
      <c r="B19" s="24"/>
      <c r="C19" s="25"/>
      <c r="D19" s="24"/>
      <c r="G19" s="17"/>
      <c r="I19" s="16"/>
      <c r="K19" s="17"/>
      <c r="M19" s="16"/>
      <c r="O19" s="17"/>
      <c r="Q19" s="16"/>
      <c r="S19" s="17"/>
      <c r="U19" s="16"/>
      <c r="W19" s="17"/>
      <c r="Y19" s="16"/>
      <c r="AA19" s="19"/>
      <c r="AC19" s="10"/>
    </row>
    <row r="20" spans="2:31" ht="15" customHeight="1" x14ac:dyDescent="0.2">
      <c r="B20" s="26"/>
      <c r="C20" s="20" t="s">
        <v>11</v>
      </c>
      <c r="D20" s="27"/>
      <c r="E20" s="20"/>
      <c r="F20" s="20"/>
      <c r="G20" s="17"/>
      <c r="I20" s="16"/>
      <c r="K20" s="17"/>
      <c r="M20" s="16"/>
      <c r="O20" s="17"/>
      <c r="Q20" s="16"/>
      <c r="S20" s="17"/>
      <c r="U20" s="16"/>
      <c r="W20" s="17"/>
      <c r="Y20" s="16"/>
      <c r="AA20" s="19"/>
      <c r="AC20" s="10"/>
    </row>
    <row r="21" spans="2:31" ht="15" customHeight="1" x14ac:dyDescent="0.2">
      <c r="B21" s="28"/>
      <c r="C21" s="28" t="s">
        <v>12</v>
      </c>
      <c r="D21" s="29" t="s">
        <v>13</v>
      </c>
      <c r="E21" s="30"/>
      <c r="F21" s="17"/>
      <c r="G21" s="17"/>
      <c r="I21" s="16"/>
      <c r="K21" s="17"/>
      <c r="M21" s="16"/>
      <c r="O21" s="17"/>
      <c r="Q21" s="16"/>
      <c r="S21" s="17"/>
      <c r="U21" s="16"/>
      <c r="W21" s="17"/>
      <c r="Y21" s="16"/>
      <c r="AA21" s="19"/>
      <c r="AC21" s="12"/>
    </row>
    <row r="22" spans="2:31" ht="15" customHeight="1" x14ac:dyDescent="0.2">
      <c r="B22" s="28"/>
      <c r="C22" s="28" t="s">
        <v>14</v>
      </c>
      <c r="D22" s="31" t="s">
        <v>15</v>
      </c>
      <c r="E22" s="30"/>
      <c r="F22" s="17"/>
      <c r="G22" s="17"/>
      <c r="I22" s="16"/>
      <c r="K22" s="17"/>
      <c r="M22" s="16"/>
      <c r="O22" s="17"/>
      <c r="Q22" s="16"/>
      <c r="S22" s="17"/>
      <c r="U22" s="16"/>
      <c r="W22" s="17"/>
      <c r="Y22" s="16"/>
      <c r="AA22" s="19"/>
      <c r="AC22" s="12"/>
    </row>
    <row r="23" spans="2:31" ht="15" customHeight="1" x14ac:dyDescent="0.2">
      <c r="B23" s="32"/>
      <c r="C23" s="25"/>
      <c r="D23" s="24"/>
      <c r="I23" s="16"/>
      <c r="K23" s="17"/>
      <c r="M23" s="16"/>
      <c r="O23" s="17"/>
      <c r="Q23" s="16"/>
      <c r="S23" s="17"/>
      <c r="U23" s="16"/>
      <c r="W23" s="17"/>
      <c r="Y23" s="16"/>
      <c r="AA23" s="19"/>
      <c r="AC23" s="16"/>
    </row>
    <row r="24" spans="2:31" ht="14.25" customHeight="1" x14ac:dyDescent="0.2">
      <c r="C24" s="20" t="s">
        <v>16</v>
      </c>
      <c r="D24" s="27"/>
      <c r="E24" s="20"/>
      <c r="I24" s="16"/>
      <c r="K24" s="17"/>
      <c r="M24" s="16"/>
      <c r="O24" s="17"/>
      <c r="Q24" s="16"/>
      <c r="S24" s="17"/>
      <c r="U24" s="16"/>
      <c r="W24" s="17"/>
      <c r="Y24" s="16"/>
      <c r="AA24" s="19"/>
      <c r="AC24" s="16"/>
    </row>
    <row r="25" spans="2:31" ht="14.25" customHeight="1" x14ac:dyDescent="0.2">
      <c r="B25" s="21"/>
      <c r="C25" s="22" t="s">
        <v>17</v>
      </c>
      <c r="D25" s="33" t="s">
        <v>18</v>
      </c>
      <c r="E25" s="16"/>
      <c r="F25" s="21"/>
      <c r="G25" s="22"/>
      <c r="H25" s="33"/>
      <c r="I25" s="16"/>
      <c r="K25" s="17"/>
      <c r="M25" s="16"/>
      <c r="O25" s="17"/>
      <c r="Q25" s="16"/>
      <c r="S25" s="17"/>
      <c r="U25" s="16"/>
      <c r="W25" s="17"/>
      <c r="Y25" s="16"/>
      <c r="AA25" s="19"/>
      <c r="AC25" s="10"/>
    </row>
    <row r="26" spans="2:31" ht="14.25" customHeight="1" x14ac:dyDescent="0.2">
      <c r="B26" s="21"/>
      <c r="C26" s="22" t="s">
        <v>19</v>
      </c>
      <c r="D26" s="33" t="s">
        <v>20</v>
      </c>
      <c r="E26" s="16"/>
      <c r="F26" s="21"/>
      <c r="G26" s="22"/>
      <c r="H26" s="33"/>
      <c r="I26" s="16"/>
      <c r="K26" s="17"/>
      <c r="M26" s="16"/>
      <c r="O26" s="17"/>
      <c r="Q26" s="16"/>
      <c r="S26" s="17"/>
      <c r="U26" s="16"/>
      <c r="W26" s="17"/>
      <c r="Y26" s="16"/>
      <c r="AA26" s="19"/>
      <c r="AC26" s="10"/>
    </row>
    <row r="27" spans="2:31" ht="15" customHeight="1" x14ac:dyDescent="0.2">
      <c r="B27" s="24"/>
      <c r="C27" s="25"/>
      <c r="D27" s="24"/>
      <c r="K27" s="17"/>
      <c r="M27" s="16"/>
      <c r="O27" s="17"/>
      <c r="Q27" s="16"/>
      <c r="S27" s="17"/>
      <c r="U27" s="16"/>
      <c r="W27" s="17"/>
      <c r="Y27" s="16"/>
      <c r="AA27" s="19"/>
      <c r="AC27" s="12"/>
    </row>
    <row r="28" spans="2:31" ht="14.25" customHeight="1" x14ac:dyDescent="0.2">
      <c r="B28" s="24"/>
      <c r="C28" s="20" t="s">
        <v>21</v>
      </c>
      <c r="D28" s="24"/>
      <c r="K28" s="17"/>
      <c r="M28" s="16"/>
      <c r="O28" s="17"/>
      <c r="Q28" s="16"/>
      <c r="S28" s="17"/>
      <c r="U28" s="16"/>
      <c r="W28" s="17"/>
      <c r="Y28" s="16"/>
      <c r="AA28" s="19"/>
      <c r="AC28" s="12"/>
    </row>
    <row r="29" spans="2:31" ht="14.25" customHeight="1" x14ac:dyDescent="0.2">
      <c r="B29" s="28"/>
      <c r="C29" s="28" t="s">
        <v>22</v>
      </c>
      <c r="D29" s="31" t="s">
        <v>23</v>
      </c>
      <c r="E29" s="30"/>
      <c r="F29" s="17"/>
      <c r="G29" s="17"/>
      <c r="H29" s="28"/>
      <c r="I29" s="28"/>
      <c r="J29" s="31"/>
      <c r="K29" s="17"/>
      <c r="M29" s="16"/>
      <c r="O29" s="17"/>
      <c r="Q29" s="16"/>
      <c r="S29" s="17"/>
      <c r="U29" s="16"/>
      <c r="W29" s="17"/>
      <c r="Y29" s="16"/>
      <c r="AA29" s="19"/>
      <c r="AC29" s="16"/>
    </row>
    <row r="30" spans="2:31" ht="15" customHeight="1" x14ac:dyDescent="0.2">
      <c r="B30" s="24"/>
      <c r="C30" s="25"/>
      <c r="D30" s="24"/>
      <c r="M30" s="16"/>
      <c r="O30" s="17"/>
      <c r="Q30" s="16"/>
      <c r="S30" s="17"/>
      <c r="U30" s="16"/>
      <c r="W30" s="17"/>
      <c r="Y30" s="16"/>
      <c r="AA30" s="19"/>
      <c r="AC30" s="16"/>
    </row>
    <row r="31" spans="2:31" ht="15" customHeight="1" x14ac:dyDescent="0.2">
      <c r="C31" s="20" t="s">
        <v>24</v>
      </c>
      <c r="M31" s="16"/>
      <c r="O31" s="17"/>
      <c r="Q31" s="16"/>
      <c r="S31" s="17"/>
      <c r="U31" s="16"/>
      <c r="W31" s="17"/>
      <c r="Y31" s="16"/>
      <c r="AA31" s="19"/>
      <c r="AC31" s="10"/>
    </row>
    <row r="32" spans="2:31" ht="27.75" customHeight="1" x14ac:dyDescent="0.2">
      <c r="B32" s="21"/>
      <c r="C32" s="22" t="s">
        <v>25</v>
      </c>
      <c r="D32" s="23" t="s">
        <v>26</v>
      </c>
      <c r="E32" s="23"/>
      <c r="F32" s="23"/>
      <c r="G32" s="23"/>
      <c r="H32" s="33"/>
      <c r="I32" s="34" t="s">
        <v>27</v>
      </c>
      <c r="J32" s="22"/>
      <c r="K32" s="33"/>
      <c r="L32" s="16"/>
      <c r="M32" s="16"/>
      <c r="O32" s="17"/>
      <c r="Q32" s="16"/>
      <c r="S32" s="17"/>
      <c r="U32" s="16"/>
      <c r="W32" s="17"/>
      <c r="Y32" s="16"/>
      <c r="AA32" s="19"/>
      <c r="AC32" s="10"/>
      <c r="AE32" s="35" t="str">
        <f>IF(I9="MC","AF","")</f>
        <v/>
      </c>
    </row>
    <row r="33" spans="2:31" ht="39.75" customHeight="1" x14ac:dyDescent="0.2">
      <c r="B33" s="22"/>
      <c r="C33" s="22" t="s">
        <v>22</v>
      </c>
      <c r="D33" s="23" t="s">
        <v>28</v>
      </c>
      <c r="E33" s="23"/>
      <c r="F33" s="23"/>
      <c r="G33" s="23"/>
      <c r="H33" s="33"/>
      <c r="I33" s="36" t="s">
        <v>29</v>
      </c>
      <c r="J33" s="36"/>
      <c r="K33" s="36"/>
      <c r="L33" s="36"/>
      <c r="M33" s="36"/>
      <c r="O33" s="17"/>
      <c r="Q33" s="16"/>
      <c r="S33" s="17"/>
      <c r="U33" s="16"/>
      <c r="W33" s="17"/>
      <c r="Y33" s="16"/>
      <c r="AA33" s="19"/>
      <c r="AC33" s="37"/>
      <c r="AE33" s="35" t="str">
        <f>IF(AND(I9="MV",E9="AW32"),"A",IF(AND(I9="MV",E9="AW42"),"A",""))</f>
        <v/>
      </c>
    </row>
    <row r="34" spans="2:31" ht="39.75" customHeight="1" x14ac:dyDescent="0.2">
      <c r="B34" s="22"/>
      <c r="C34" s="22" t="s">
        <v>30</v>
      </c>
      <c r="D34" s="23" t="s">
        <v>31</v>
      </c>
      <c r="E34" s="23"/>
      <c r="F34" s="23"/>
      <c r="G34" s="23"/>
      <c r="H34" s="33"/>
      <c r="I34" s="36" t="s">
        <v>32</v>
      </c>
      <c r="J34" s="36"/>
      <c r="K34" s="36"/>
      <c r="L34" s="36"/>
      <c r="M34" s="36"/>
      <c r="O34" s="17"/>
      <c r="Q34" s="16"/>
      <c r="S34" s="17"/>
      <c r="U34" s="16"/>
      <c r="W34" s="17"/>
      <c r="Y34" s="16"/>
      <c r="AA34" s="19"/>
      <c r="AC34" s="12"/>
      <c r="AE34" s="35" t="str">
        <f>IF(AND(I9="MV",E9="AW55"),"K",IF(AND(I9="MV",E9="AW75"),"K",""))</f>
        <v/>
      </c>
    </row>
    <row r="35" spans="2:31" ht="15" customHeight="1" x14ac:dyDescent="0.2">
      <c r="B35" s="24"/>
      <c r="C35" s="25"/>
      <c r="D35" s="24"/>
      <c r="O35" s="17"/>
      <c r="Q35" s="16"/>
      <c r="S35" s="17"/>
      <c r="U35" s="16"/>
      <c r="W35" s="17"/>
      <c r="Y35" s="16"/>
      <c r="AA35" s="19"/>
      <c r="AC35" s="12"/>
      <c r="AE35" s="35"/>
    </row>
    <row r="36" spans="2:31" x14ac:dyDescent="0.2">
      <c r="C36" s="20" t="s">
        <v>33</v>
      </c>
      <c r="O36" s="17"/>
      <c r="Q36" s="16"/>
      <c r="S36" s="17"/>
      <c r="U36" s="16"/>
      <c r="W36" s="17"/>
      <c r="Y36" s="16"/>
      <c r="AA36" s="19"/>
      <c r="AC36" s="16"/>
    </row>
    <row r="37" spans="2:31" x14ac:dyDescent="0.2">
      <c r="B37" s="19"/>
      <c r="C37" s="28" t="s">
        <v>34</v>
      </c>
      <c r="D37" s="29" t="s">
        <v>35</v>
      </c>
      <c r="E37" s="17"/>
      <c r="F37" s="17"/>
      <c r="G37" s="17"/>
      <c r="H37" s="17"/>
      <c r="I37" s="38" t="s">
        <v>27</v>
      </c>
      <c r="J37" s="17"/>
      <c r="K37" s="17"/>
      <c r="L37" s="17"/>
      <c r="M37" s="17"/>
      <c r="N37" s="17"/>
      <c r="O37" s="17"/>
      <c r="Q37" s="16"/>
      <c r="S37" s="17"/>
      <c r="U37" s="16"/>
      <c r="W37" s="17"/>
      <c r="Y37" s="16"/>
      <c r="AA37" s="19"/>
      <c r="AC37" s="10"/>
      <c r="AE37" s="39" t="str">
        <f>IF(M9="AF","D8","")</f>
        <v/>
      </c>
    </row>
    <row r="38" spans="2:31" ht="15" customHeight="1" x14ac:dyDescent="0.2">
      <c r="B38" s="24"/>
      <c r="C38" s="25"/>
      <c r="D38" s="24"/>
      <c r="Q38" s="16"/>
      <c r="S38" s="17"/>
      <c r="U38" s="16"/>
      <c r="W38" s="17"/>
      <c r="Y38" s="16"/>
      <c r="AA38" s="19"/>
      <c r="AC38" s="10"/>
    </row>
    <row r="39" spans="2:31" x14ac:dyDescent="0.2">
      <c r="C39" s="20" t="s">
        <v>36</v>
      </c>
      <c r="Q39" s="16"/>
      <c r="S39" s="17"/>
      <c r="U39" s="16"/>
      <c r="W39" s="17"/>
      <c r="Y39" s="16"/>
      <c r="AA39" s="19"/>
      <c r="AC39" s="12"/>
    </row>
    <row r="40" spans="2:31" x14ac:dyDescent="0.2">
      <c r="B40" s="40"/>
      <c r="C40" s="41" t="s">
        <v>37</v>
      </c>
      <c r="D40" s="33" t="s">
        <v>38</v>
      </c>
      <c r="E40" s="16"/>
      <c r="F40" s="16"/>
      <c r="G40" s="16"/>
      <c r="H40" s="16"/>
      <c r="I40" s="34" t="s">
        <v>27</v>
      </c>
      <c r="J40" s="16"/>
      <c r="K40" s="16"/>
      <c r="L40" s="16"/>
      <c r="M40" s="16"/>
      <c r="N40" s="16"/>
      <c r="O40" s="16"/>
      <c r="P40" s="16"/>
      <c r="Q40" s="16"/>
      <c r="S40" s="17"/>
      <c r="U40" s="16"/>
      <c r="W40" s="17"/>
      <c r="Y40" s="16"/>
      <c r="AA40" s="19"/>
      <c r="AC40" s="12"/>
      <c r="AE40" s="35" t="str">
        <f>IF(I9="MC","XX","")</f>
        <v/>
      </c>
    </row>
    <row r="41" spans="2:31" x14ac:dyDescent="0.2">
      <c r="B41" s="40"/>
      <c r="C41" s="41" t="s">
        <v>39</v>
      </c>
      <c r="D41" s="33" t="s">
        <v>40</v>
      </c>
      <c r="E41" s="16"/>
      <c r="F41" s="16"/>
      <c r="G41" s="16"/>
      <c r="H41" s="16"/>
      <c r="I41" s="34" t="s">
        <v>27</v>
      </c>
      <c r="J41" s="16"/>
      <c r="K41" s="16"/>
      <c r="L41" s="16"/>
      <c r="M41" s="16"/>
      <c r="N41" s="16"/>
      <c r="O41" s="16"/>
      <c r="P41" s="16"/>
      <c r="Q41" s="16"/>
      <c r="S41" s="17"/>
      <c r="U41" s="16"/>
      <c r="W41" s="17"/>
      <c r="Y41" s="16"/>
      <c r="AA41" s="19"/>
      <c r="AC41" s="12"/>
      <c r="AE41" s="35" t="str">
        <f>IF(I9="MC","LUB","")</f>
        <v/>
      </c>
    </row>
    <row r="42" spans="2:31" x14ac:dyDescent="0.2">
      <c r="B42" s="40"/>
      <c r="C42" s="41" t="s">
        <v>41</v>
      </c>
      <c r="D42" s="33" t="s">
        <v>42</v>
      </c>
      <c r="E42" s="16"/>
      <c r="F42" s="16"/>
      <c r="G42" s="16"/>
      <c r="H42" s="16"/>
      <c r="I42" s="34" t="s">
        <v>27</v>
      </c>
      <c r="J42" s="16"/>
      <c r="K42" s="16"/>
      <c r="L42" s="16"/>
      <c r="M42" s="16"/>
      <c r="N42" s="16"/>
      <c r="O42" s="16"/>
      <c r="P42" s="16"/>
      <c r="Q42" s="16"/>
      <c r="S42" s="17"/>
      <c r="U42" s="16"/>
      <c r="W42" s="17"/>
      <c r="Y42" s="16"/>
      <c r="AA42" s="19"/>
      <c r="AC42" s="16"/>
      <c r="AE42" s="35" t="str">
        <f>IF(I9="MC","W10","")</f>
        <v/>
      </c>
    </row>
    <row r="43" spans="2:31" x14ac:dyDescent="0.2">
      <c r="B43" s="40"/>
      <c r="C43" s="41" t="s">
        <v>43</v>
      </c>
      <c r="D43" s="33" t="s">
        <v>44</v>
      </c>
      <c r="E43" s="16"/>
      <c r="F43" s="16"/>
      <c r="G43" s="16"/>
      <c r="H43" s="16"/>
      <c r="I43" s="34" t="s">
        <v>27</v>
      </c>
      <c r="J43" s="16"/>
      <c r="K43" s="16"/>
      <c r="L43" s="16"/>
      <c r="M43" s="16"/>
      <c r="N43" s="16"/>
      <c r="O43" s="16"/>
      <c r="P43" s="16"/>
      <c r="Q43" s="16"/>
      <c r="S43" s="17"/>
      <c r="U43" s="16"/>
      <c r="W43" s="17"/>
      <c r="Y43" s="16"/>
      <c r="AA43" s="19"/>
      <c r="AC43" s="16"/>
      <c r="AE43" s="35" t="str">
        <f>IF(I9="MC","W11","")</f>
        <v/>
      </c>
    </row>
    <row r="44" spans="2:31" x14ac:dyDescent="0.2">
      <c r="B44" s="40"/>
      <c r="C44" s="41" t="s">
        <v>45</v>
      </c>
      <c r="D44" s="33" t="s">
        <v>46</v>
      </c>
      <c r="E44" s="16"/>
      <c r="F44" s="16"/>
      <c r="G44" s="16"/>
      <c r="H44" s="16"/>
      <c r="I44" s="34" t="s">
        <v>27</v>
      </c>
      <c r="J44" s="16"/>
      <c r="K44" s="16"/>
      <c r="L44" s="16"/>
      <c r="M44" s="16"/>
      <c r="N44" s="16"/>
      <c r="O44" s="16"/>
      <c r="P44" s="16"/>
      <c r="Q44" s="16"/>
      <c r="S44" s="17"/>
      <c r="U44" s="16"/>
      <c r="W44" s="17"/>
      <c r="Y44" s="16"/>
      <c r="AA44" s="19"/>
      <c r="AC44" s="16"/>
      <c r="AE44" s="35" t="str">
        <f>IF(I9="MC","E10","")</f>
        <v/>
      </c>
    </row>
    <row r="45" spans="2:31" x14ac:dyDescent="0.2">
      <c r="B45" s="40"/>
      <c r="C45" s="41" t="s">
        <v>47</v>
      </c>
      <c r="D45" s="33" t="s">
        <v>48</v>
      </c>
      <c r="E45" s="16"/>
      <c r="F45" s="16"/>
      <c r="G45" s="16"/>
      <c r="H45" s="16"/>
      <c r="I45" s="34" t="s">
        <v>27</v>
      </c>
      <c r="J45" s="16"/>
      <c r="K45" s="16"/>
      <c r="L45" s="16"/>
      <c r="M45" s="16"/>
      <c r="N45" s="16"/>
      <c r="O45" s="16"/>
      <c r="P45" s="16"/>
      <c r="Q45" s="16"/>
      <c r="S45" s="17"/>
      <c r="U45" s="16"/>
      <c r="W45" s="17"/>
      <c r="Y45" s="16"/>
      <c r="AA45" s="19"/>
      <c r="AC45" s="10"/>
      <c r="AE45" s="35" t="str">
        <f>IF(I9="MC","E19","")</f>
        <v/>
      </c>
    </row>
    <row r="46" spans="2:31" x14ac:dyDescent="0.2">
      <c r="B46" s="40"/>
      <c r="C46" s="41" t="s">
        <v>49</v>
      </c>
      <c r="D46" s="33" t="s">
        <v>50</v>
      </c>
      <c r="E46" s="16"/>
      <c r="F46" s="16"/>
      <c r="G46" s="16"/>
      <c r="H46" s="16"/>
      <c r="I46" s="34" t="s">
        <v>27</v>
      </c>
      <c r="J46" s="16"/>
      <c r="K46" s="16"/>
      <c r="L46" s="16"/>
      <c r="M46" s="16"/>
      <c r="N46" s="16"/>
      <c r="O46" s="16"/>
      <c r="P46" s="16"/>
      <c r="Q46" s="16"/>
      <c r="S46" s="17"/>
      <c r="U46" s="16"/>
      <c r="W46" s="17"/>
      <c r="Y46" s="16"/>
      <c r="AA46" s="19"/>
      <c r="AC46" s="10"/>
      <c r="AE46" s="35" t="str">
        <f>IF(I9="MC","E21","")</f>
        <v/>
      </c>
    </row>
    <row r="47" spans="2:31" ht="15" customHeight="1" x14ac:dyDescent="0.2">
      <c r="B47" s="24"/>
      <c r="C47" s="25"/>
      <c r="D47" s="24"/>
      <c r="S47" s="17"/>
      <c r="U47" s="16"/>
      <c r="W47" s="17"/>
      <c r="Y47" s="16"/>
      <c r="AA47" s="19"/>
      <c r="AC47" s="12"/>
    </row>
    <row r="48" spans="2:31" x14ac:dyDescent="0.2">
      <c r="C48" s="20" t="s">
        <v>51</v>
      </c>
      <c r="S48" s="17"/>
      <c r="U48" s="16"/>
      <c r="W48" s="17"/>
      <c r="Y48" s="16"/>
      <c r="AA48" s="19"/>
      <c r="AC48" s="12"/>
    </row>
    <row r="49" spans="2:31" x14ac:dyDescent="0.2">
      <c r="B49" s="19"/>
      <c r="C49" s="28" t="s">
        <v>52</v>
      </c>
      <c r="D49" s="29" t="s">
        <v>53</v>
      </c>
      <c r="E49" s="17"/>
      <c r="F49" s="17"/>
      <c r="G49" s="17"/>
      <c r="H49" s="17"/>
      <c r="I49" s="38" t="s">
        <v>27</v>
      </c>
      <c r="J49" s="17"/>
      <c r="K49" s="17"/>
      <c r="L49" s="17"/>
      <c r="M49" s="17"/>
      <c r="N49" s="17"/>
      <c r="O49" s="17"/>
      <c r="P49" s="19"/>
      <c r="Q49" s="28"/>
      <c r="R49" s="28"/>
      <c r="S49" s="17"/>
      <c r="U49" s="16"/>
      <c r="W49" s="17"/>
      <c r="Y49" s="16"/>
      <c r="AA49" s="19"/>
      <c r="AC49" s="16"/>
      <c r="AE49" s="35" t="str">
        <f>IF(I9="MC","B","")</f>
        <v/>
      </c>
    </row>
    <row r="50" spans="2:31" x14ac:dyDescent="0.2">
      <c r="B50" s="19"/>
      <c r="C50" s="28" t="s">
        <v>54</v>
      </c>
      <c r="D50" s="29" t="s">
        <v>55</v>
      </c>
      <c r="E50" s="17"/>
      <c r="F50" s="17"/>
      <c r="G50" s="17"/>
      <c r="H50" s="17"/>
      <c r="I50" s="38" t="s">
        <v>27</v>
      </c>
      <c r="J50" s="17"/>
      <c r="K50" s="17"/>
      <c r="L50" s="17"/>
      <c r="M50" s="17"/>
      <c r="N50" s="17"/>
      <c r="O50" s="17"/>
      <c r="P50" s="19"/>
      <c r="Q50" s="28"/>
      <c r="R50" s="28"/>
      <c r="S50" s="17"/>
      <c r="U50" s="16"/>
      <c r="W50" s="17"/>
      <c r="Y50" s="16"/>
      <c r="AA50" s="19"/>
      <c r="AC50" s="16"/>
      <c r="AE50" s="35" t="str">
        <f>IF(I9="MC","C","")</f>
        <v/>
      </c>
    </row>
    <row r="51" spans="2:31" x14ac:dyDescent="0.2">
      <c r="B51" s="19"/>
      <c r="C51" s="28" t="s">
        <v>56</v>
      </c>
      <c r="D51" s="29" t="s">
        <v>57</v>
      </c>
      <c r="E51" s="17"/>
      <c r="F51" s="17"/>
      <c r="G51" s="17"/>
      <c r="H51" s="17"/>
      <c r="I51" s="38" t="s">
        <v>27</v>
      </c>
      <c r="J51" s="17"/>
      <c r="K51" s="17"/>
      <c r="L51" s="17"/>
      <c r="M51" s="17"/>
      <c r="N51" s="17"/>
      <c r="O51" s="17"/>
      <c r="P51" s="19"/>
      <c r="Q51" s="28"/>
      <c r="R51" s="28"/>
      <c r="S51" s="17"/>
      <c r="U51" s="16"/>
      <c r="W51" s="17"/>
      <c r="Y51" s="16"/>
      <c r="AA51" s="19"/>
      <c r="AC51" s="10"/>
      <c r="AE51" s="35" t="str">
        <f>IF(I9="MC","D","")</f>
        <v/>
      </c>
    </row>
    <row r="52" spans="2:31" ht="15" customHeight="1" x14ac:dyDescent="0.2">
      <c r="B52" s="24"/>
      <c r="C52" s="25"/>
      <c r="D52" s="24"/>
      <c r="U52" s="16"/>
      <c r="W52" s="17"/>
      <c r="Y52" s="16"/>
      <c r="AA52" s="19"/>
      <c r="AC52" s="10"/>
    </row>
    <row r="53" spans="2:31" x14ac:dyDescent="0.2">
      <c r="C53" s="20" t="s">
        <v>58</v>
      </c>
      <c r="U53" s="16"/>
      <c r="W53" s="17"/>
      <c r="Y53" s="16"/>
      <c r="AA53" s="19"/>
      <c r="AC53" s="12"/>
    </row>
    <row r="54" spans="2:31" x14ac:dyDescent="0.2">
      <c r="B54" s="40"/>
      <c r="C54" s="41" t="s">
        <v>59</v>
      </c>
      <c r="D54" s="33" t="s">
        <v>60</v>
      </c>
      <c r="E54" s="16"/>
      <c r="F54" s="16"/>
      <c r="G54" s="16"/>
      <c r="H54" s="16"/>
      <c r="I54" s="34" t="s">
        <v>27</v>
      </c>
      <c r="J54" s="16"/>
      <c r="K54" s="16"/>
      <c r="L54" s="16"/>
      <c r="M54" s="16"/>
      <c r="N54" s="16"/>
      <c r="O54" s="16"/>
      <c r="P54" s="16"/>
      <c r="Q54" s="16"/>
      <c r="R54" s="40"/>
      <c r="S54" s="41"/>
      <c r="T54" s="33"/>
      <c r="U54" s="16"/>
      <c r="W54" s="17"/>
      <c r="Y54" s="16"/>
      <c r="AA54" s="19"/>
      <c r="AC54" s="12"/>
      <c r="AE54" s="35" t="str">
        <f>IF(I9="MC","N5","")</f>
        <v/>
      </c>
    </row>
    <row r="55" spans="2:31" x14ac:dyDescent="0.2">
      <c r="B55" s="40"/>
      <c r="C55" s="41" t="s">
        <v>61</v>
      </c>
      <c r="D55" s="33" t="s">
        <v>62</v>
      </c>
      <c r="E55" s="16"/>
      <c r="F55" s="16"/>
      <c r="G55" s="16"/>
      <c r="H55" s="16"/>
      <c r="I55" s="34" t="s">
        <v>27</v>
      </c>
      <c r="J55" s="16"/>
      <c r="K55" s="16"/>
      <c r="L55" s="16"/>
      <c r="M55" s="16"/>
      <c r="N55" s="16"/>
      <c r="O55" s="16"/>
      <c r="P55" s="16"/>
      <c r="Q55" s="16"/>
      <c r="R55" s="40"/>
      <c r="S55" s="41"/>
      <c r="T55" s="33"/>
      <c r="U55" s="16"/>
      <c r="W55" s="17"/>
      <c r="Y55" s="16"/>
      <c r="AA55" s="19"/>
      <c r="AC55" s="16"/>
      <c r="AE55" s="35" t="str">
        <f>IF(I9="MC","EB","")</f>
        <v/>
      </c>
    </row>
    <row r="56" spans="2:31" x14ac:dyDescent="0.2">
      <c r="B56" s="40"/>
      <c r="C56" s="41" t="s">
        <v>63</v>
      </c>
      <c r="D56" s="33" t="s">
        <v>64</v>
      </c>
      <c r="E56" s="16"/>
      <c r="F56" s="16"/>
      <c r="G56" s="16"/>
      <c r="H56" s="16"/>
      <c r="I56" s="34" t="s">
        <v>27</v>
      </c>
      <c r="J56" s="16"/>
      <c r="K56" s="16"/>
      <c r="L56" s="16"/>
      <c r="M56" s="16"/>
      <c r="N56" s="16"/>
      <c r="O56" s="16"/>
      <c r="P56" s="16"/>
      <c r="Q56" s="16"/>
      <c r="R56" s="40"/>
      <c r="S56" s="41"/>
      <c r="T56" s="33"/>
      <c r="U56" s="16"/>
      <c r="W56" s="17"/>
      <c r="Y56" s="16"/>
      <c r="AA56" s="19"/>
      <c r="AC56" s="16"/>
      <c r="AE56" s="35" t="str">
        <f>IF(I9="MC","EK","")</f>
        <v/>
      </c>
    </row>
    <row r="57" spans="2:31" x14ac:dyDescent="0.2">
      <c r="B57" s="40"/>
      <c r="C57" s="41" t="s">
        <v>65</v>
      </c>
      <c r="D57" s="33" t="s">
        <v>66</v>
      </c>
      <c r="E57" s="16"/>
      <c r="F57" s="16"/>
      <c r="G57" s="16"/>
      <c r="H57" s="16"/>
      <c r="I57" s="34" t="s">
        <v>27</v>
      </c>
      <c r="J57" s="16"/>
      <c r="K57" s="16"/>
      <c r="L57" s="16"/>
      <c r="M57" s="16"/>
      <c r="N57" s="16"/>
      <c r="O57" s="16"/>
      <c r="P57" s="16"/>
      <c r="Q57" s="16"/>
      <c r="R57" s="40"/>
      <c r="S57" s="41"/>
      <c r="T57" s="33"/>
      <c r="U57" s="16"/>
      <c r="W57" s="17"/>
      <c r="Y57" s="16"/>
      <c r="AA57" s="19"/>
      <c r="AC57" s="10"/>
      <c r="AE57" s="35" t="str">
        <f>IF(I9="MC","EL","")</f>
        <v/>
      </c>
    </row>
    <row r="58" spans="2:31" x14ac:dyDescent="0.2">
      <c r="B58" s="40"/>
      <c r="C58" s="41" t="s">
        <v>67</v>
      </c>
      <c r="D58" s="33" t="s">
        <v>68</v>
      </c>
      <c r="E58" s="16"/>
      <c r="F58" s="16"/>
      <c r="G58" s="16"/>
      <c r="H58" s="16"/>
      <c r="I58" s="34" t="s">
        <v>27</v>
      </c>
      <c r="J58" s="16"/>
      <c r="K58" s="16"/>
      <c r="L58" s="16"/>
      <c r="M58" s="16"/>
      <c r="N58" s="16"/>
      <c r="O58" s="16"/>
      <c r="P58" s="16"/>
      <c r="Q58" s="16"/>
      <c r="R58" s="40"/>
      <c r="S58" s="41"/>
      <c r="T58" s="33"/>
      <c r="U58" s="16"/>
      <c r="W58" s="17"/>
      <c r="Y58" s="16"/>
      <c r="AA58" s="19"/>
      <c r="AC58" s="10"/>
      <c r="AE58" s="35" t="str">
        <f>IF(I9="MC","EM","")</f>
        <v/>
      </c>
    </row>
    <row r="59" spans="2:31" x14ac:dyDescent="0.2">
      <c r="B59" s="40"/>
      <c r="C59" s="41" t="s">
        <v>37</v>
      </c>
      <c r="D59" s="33" t="s">
        <v>69</v>
      </c>
      <c r="E59" s="16"/>
      <c r="F59" s="16"/>
      <c r="G59" s="16"/>
      <c r="H59" s="16"/>
      <c r="I59" s="34" t="s">
        <v>27</v>
      </c>
      <c r="J59" s="16"/>
      <c r="K59" s="16"/>
      <c r="L59" s="16"/>
      <c r="M59" s="16"/>
      <c r="N59" s="16"/>
      <c r="O59" s="16"/>
      <c r="P59" s="16"/>
      <c r="Q59" s="16"/>
      <c r="R59" s="40"/>
      <c r="S59" s="41"/>
      <c r="T59" s="33"/>
      <c r="U59" s="16"/>
      <c r="W59" s="17"/>
      <c r="Y59" s="16"/>
      <c r="AA59" s="19"/>
      <c r="AC59" s="12"/>
      <c r="AE59" s="35" t="str">
        <f>IF(I9="MC","XX","")</f>
        <v/>
      </c>
    </row>
    <row r="60" spans="2:31" ht="15" customHeight="1" x14ac:dyDescent="0.2">
      <c r="B60" s="24"/>
      <c r="C60" s="25"/>
      <c r="D60" s="24"/>
      <c r="W60" s="17"/>
      <c r="Y60" s="16"/>
      <c r="AA60" s="19"/>
      <c r="AC60" s="12"/>
    </row>
    <row r="61" spans="2:31" x14ac:dyDescent="0.2">
      <c r="C61" s="20" t="s">
        <v>70</v>
      </c>
      <c r="W61" s="17"/>
      <c r="Y61" s="16"/>
      <c r="AA61" s="19"/>
      <c r="AC61" s="16"/>
    </row>
    <row r="62" spans="2:31" x14ac:dyDescent="0.2">
      <c r="B62" s="19"/>
      <c r="C62" s="28" t="s">
        <v>71</v>
      </c>
      <c r="D62" s="29" t="s">
        <v>72</v>
      </c>
      <c r="E62" s="17"/>
      <c r="F62" s="17"/>
      <c r="G62" s="17"/>
      <c r="H62" s="17"/>
      <c r="I62" s="38" t="s">
        <v>27</v>
      </c>
      <c r="J62" s="17"/>
      <c r="K62" s="17"/>
      <c r="L62" s="17"/>
      <c r="M62" s="17"/>
      <c r="N62" s="17"/>
      <c r="O62" s="17"/>
      <c r="P62" s="19"/>
      <c r="Q62" s="28"/>
      <c r="R62" s="28"/>
      <c r="S62" s="17"/>
      <c r="T62" s="19"/>
      <c r="U62" s="28"/>
      <c r="V62" s="29"/>
      <c r="W62" s="17"/>
      <c r="Y62" s="16"/>
      <c r="AA62" s="19"/>
      <c r="AC62" s="16"/>
      <c r="AE62" s="35" t="str">
        <f>IF(I9="MC","W","")</f>
        <v/>
      </c>
    </row>
    <row r="63" spans="2:31" x14ac:dyDescent="0.2">
      <c r="B63" s="19"/>
      <c r="C63" s="28" t="s">
        <v>73</v>
      </c>
      <c r="D63" s="29" t="s">
        <v>74</v>
      </c>
      <c r="E63" s="17"/>
      <c r="F63" s="17"/>
      <c r="G63" s="17"/>
      <c r="H63" s="17"/>
      <c r="I63" s="38" t="s">
        <v>27</v>
      </c>
      <c r="J63" s="17"/>
      <c r="K63" s="17"/>
      <c r="L63" s="17"/>
      <c r="M63" s="17"/>
      <c r="N63" s="17"/>
      <c r="O63" s="17"/>
      <c r="P63" s="19"/>
      <c r="Q63" s="28"/>
      <c r="R63" s="28"/>
      <c r="S63" s="17"/>
      <c r="T63" s="19"/>
      <c r="U63" s="28"/>
      <c r="V63" s="29"/>
      <c r="W63" s="17"/>
      <c r="Y63" s="16"/>
      <c r="AA63" s="19"/>
      <c r="AC63" s="10"/>
      <c r="AE63" s="35" t="str">
        <f>IF(I9="MC","X","")</f>
        <v/>
      </c>
    </row>
    <row r="64" spans="2:31" ht="15" customHeight="1" x14ac:dyDescent="0.2">
      <c r="Y64" s="16"/>
      <c r="AA64" s="19"/>
      <c r="AC64" s="10"/>
    </row>
    <row r="65" spans="2:31" x14ac:dyDescent="0.2">
      <c r="C65" s="20" t="s">
        <v>75</v>
      </c>
      <c r="Y65" s="16"/>
      <c r="AA65" s="19"/>
      <c r="AC65" s="12"/>
    </row>
    <row r="66" spans="2:31" x14ac:dyDescent="0.2">
      <c r="B66" s="40"/>
      <c r="C66" s="41" t="s">
        <v>76</v>
      </c>
      <c r="D66" s="33" t="s">
        <v>77</v>
      </c>
      <c r="E66" s="33"/>
      <c r="F66" s="33"/>
      <c r="G66" s="33"/>
      <c r="H66" s="33"/>
      <c r="I66" s="34" t="s">
        <v>27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AA66" s="19"/>
      <c r="AC66" s="12"/>
      <c r="AE66" s="35" t="str">
        <f>IF(I9="MC","S","")</f>
        <v/>
      </c>
    </row>
    <row r="67" spans="2:31" x14ac:dyDescent="0.2">
      <c r="B67" s="40"/>
      <c r="C67" s="41" t="s">
        <v>73</v>
      </c>
      <c r="D67" s="33" t="s">
        <v>78</v>
      </c>
      <c r="E67" s="33"/>
      <c r="F67" s="33"/>
      <c r="G67" s="33"/>
      <c r="H67" s="33"/>
      <c r="I67" s="34" t="s">
        <v>27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AA67" s="19"/>
      <c r="AC67" s="16"/>
      <c r="AE67" s="35" t="str">
        <f>IF(I9="MC","X","")</f>
        <v/>
      </c>
    </row>
    <row r="68" spans="2:31" x14ac:dyDescent="0.2">
      <c r="Y68" s="35"/>
      <c r="AA68" s="19"/>
      <c r="AC68" s="16"/>
    </row>
    <row r="69" spans="2:31" x14ac:dyDescent="0.2">
      <c r="C69" s="20" t="s">
        <v>79</v>
      </c>
      <c r="AA69" s="19"/>
      <c r="AC69" s="10"/>
    </row>
    <row r="70" spans="2:31" ht="18" customHeight="1" x14ac:dyDescent="0.2">
      <c r="B70" s="19"/>
      <c r="C70" s="42" t="s">
        <v>80</v>
      </c>
      <c r="D70" s="43" t="s">
        <v>81</v>
      </c>
      <c r="E70" s="43"/>
      <c r="F70" s="43"/>
      <c r="G70" s="43"/>
      <c r="H70" s="43"/>
      <c r="I70" s="38" t="s">
        <v>82</v>
      </c>
      <c r="J70" s="43"/>
      <c r="K70" s="43"/>
      <c r="L70" s="43"/>
      <c r="M70" s="43"/>
      <c r="N70" s="43"/>
      <c r="O70" s="43"/>
      <c r="P70" s="43"/>
      <c r="Q70" s="43"/>
      <c r="R70" s="19"/>
      <c r="S70" s="38"/>
      <c r="T70" s="19"/>
      <c r="U70" s="19"/>
      <c r="V70" s="19"/>
      <c r="W70" s="19"/>
      <c r="X70" s="19"/>
      <c r="Y70" s="19"/>
      <c r="Z70" s="19"/>
      <c r="AA70" s="19"/>
      <c r="AC70" s="10"/>
      <c r="AE70" s="35" t="str">
        <f>IF(I9="MV","V","")</f>
        <v/>
      </c>
    </row>
    <row r="71" spans="2:31" ht="18" customHeight="1" x14ac:dyDescent="0.2">
      <c r="B71" s="19"/>
      <c r="C71" s="42" t="s">
        <v>83</v>
      </c>
      <c r="D71" s="43" t="s">
        <v>84</v>
      </c>
      <c r="E71" s="43"/>
      <c r="F71" s="43"/>
      <c r="G71" s="43"/>
      <c r="H71" s="43"/>
      <c r="I71" s="38" t="s">
        <v>82</v>
      </c>
      <c r="J71" s="43"/>
      <c r="K71" s="43"/>
      <c r="L71" s="43"/>
      <c r="M71" s="43"/>
      <c r="N71" s="43"/>
      <c r="O71" s="43"/>
      <c r="P71" s="43"/>
      <c r="Q71" s="43"/>
      <c r="R71" s="19"/>
      <c r="S71" s="38"/>
      <c r="T71" s="19"/>
      <c r="U71" s="19"/>
      <c r="V71" s="19"/>
      <c r="W71" s="19"/>
      <c r="X71" s="19"/>
      <c r="Y71" s="19"/>
      <c r="Z71" s="19"/>
      <c r="AA71" s="19"/>
      <c r="AC71" s="37"/>
      <c r="AE71" s="35" t="str">
        <f>IF(I9="MV","H","")</f>
        <v/>
      </c>
    </row>
    <row r="72" spans="2:31" ht="18" customHeight="1" x14ac:dyDescent="0.2">
      <c r="B72" s="19"/>
      <c r="C72" s="42" t="s">
        <v>14</v>
      </c>
      <c r="D72" s="43" t="s">
        <v>85</v>
      </c>
      <c r="E72" s="43"/>
      <c r="F72" s="43"/>
      <c r="G72" s="43"/>
      <c r="H72" s="43"/>
      <c r="I72" s="38" t="s">
        <v>82</v>
      </c>
      <c r="J72" s="43"/>
      <c r="K72" s="43"/>
      <c r="L72" s="43"/>
      <c r="M72" s="43"/>
      <c r="N72" s="43"/>
      <c r="O72" s="43"/>
      <c r="P72" s="43"/>
      <c r="Q72" s="43"/>
      <c r="R72" s="19"/>
      <c r="S72" s="38"/>
      <c r="T72" s="19"/>
      <c r="U72" s="19"/>
      <c r="V72" s="19"/>
      <c r="W72" s="19"/>
      <c r="X72" s="19"/>
      <c r="Y72" s="19"/>
      <c r="Z72" s="19"/>
      <c r="AA72" s="19"/>
      <c r="AC72" s="37"/>
      <c r="AE72" s="35" t="str">
        <f>IF(I9="MV","P","")</f>
        <v/>
      </c>
    </row>
    <row r="73" spans="2:31" x14ac:dyDescent="0.2">
      <c r="B73" s="19"/>
      <c r="C73" s="28" t="s">
        <v>73</v>
      </c>
      <c r="D73" s="29" t="s">
        <v>86</v>
      </c>
      <c r="E73" s="19"/>
      <c r="F73" s="19"/>
      <c r="G73" s="28"/>
      <c r="H73" s="29"/>
      <c r="I73" s="19"/>
      <c r="J73" s="28"/>
      <c r="K73" s="29"/>
      <c r="L73" s="19"/>
      <c r="M73" s="28"/>
      <c r="N73" s="29"/>
      <c r="O73" s="19"/>
      <c r="P73" s="19"/>
      <c r="Q73" s="19"/>
      <c r="R73" s="19"/>
      <c r="S73" s="38"/>
      <c r="T73" s="19"/>
      <c r="U73" s="19"/>
      <c r="V73" s="19"/>
      <c r="W73" s="19"/>
      <c r="X73" s="19"/>
      <c r="Y73" s="19"/>
      <c r="Z73" s="19"/>
      <c r="AA73" s="19"/>
      <c r="AC73" s="12"/>
      <c r="AE73" s="35" t="s">
        <v>73</v>
      </c>
    </row>
    <row r="74" spans="2:31" x14ac:dyDescent="0.2">
      <c r="AA74" s="35"/>
      <c r="AC74" s="12"/>
    </row>
    <row r="75" spans="2:31" x14ac:dyDescent="0.2">
      <c r="C75" s="20" t="s">
        <v>87</v>
      </c>
      <c r="AA75" s="35"/>
      <c r="AC75" s="16"/>
    </row>
    <row r="76" spans="2:31" x14ac:dyDescent="0.2">
      <c r="B76" s="40"/>
      <c r="C76" s="41" t="s">
        <v>88</v>
      </c>
      <c r="D76" s="33" t="s">
        <v>89</v>
      </c>
      <c r="E76" s="33"/>
      <c r="F76" s="33"/>
      <c r="G76" s="33"/>
      <c r="H76" s="33"/>
      <c r="I76" s="33"/>
      <c r="J76" s="33"/>
      <c r="K76" s="33"/>
      <c r="L76" s="33"/>
      <c r="M76" s="34" t="s">
        <v>90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2:31" x14ac:dyDescent="0.2">
      <c r="B77" s="40"/>
      <c r="C77" s="41" t="s">
        <v>91</v>
      </c>
      <c r="D77" s="33" t="s">
        <v>92</v>
      </c>
      <c r="E77" s="33"/>
      <c r="F77" s="33"/>
      <c r="G77" s="33"/>
      <c r="H77" s="33"/>
      <c r="I77" s="33"/>
      <c r="J77" s="33"/>
      <c r="K77" s="33"/>
      <c r="L77" s="33"/>
      <c r="M77" s="34" t="s">
        <v>90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2:31" x14ac:dyDescent="0.2">
      <c r="B78" s="40"/>
      <c r="C78" s="41" t="s">
        <v>73</v>
      </c>
      <c r="D78" s="33" t="s">
        <v>93</v>
      </c>
      <c r="E78" s="33"/>
      <c r="F78" s="33"/>
      <c r="G78" s="33"/>
      <c r="H78" s="33"/>
      <c r="I78" s="33"/>
      <c r="J78" s="33"/>
      <c r="K78" s="33"/>
      <c r="L78" s="33"/>
      <c r="M78" s="34" t="s">
        <v>90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2:31" x14ac:dyDescent="0.2">
      <c r="AA79" s="35"/>
      <c r="AC79" s="35"/>
    </row>
    <row r="80" spans="2:31" x14ac:dyDescent="0.2">
      <c r="AA80" s="35"/>
      <c r="AC80" s="35"/>
    </row>
    <row r="81" spans="2:29" x14ac:dyDescent="0.2">
      <c r="AA81" s="35"/>
      <c r="AC81" s="35"/>
    </row>
    <row r="82" spans="2:29" x14ac:dyDescent="0.2">
      <c r="AA82" s="35"/>
      <c r="AC82" s="35"/>
    </row>
    <row r="83" spans="2:29" x14ac:dyDescent="0.2">
      <c r="AA83" s="35"/>
      <c r="AC83" s="35"/>
    </row>
    <row r="84" spans="2:29" x14ac:dyDescent="0.2">
      <c r="AA84" s="35"/>
      <c r="AC84" s="35"/>
    </row>
    <row r="85" spans="2:29" x14ac:dyDescent="0.2">
      <c r="AA85" s="35"/>
      <c r="AC85" s="35"/>
    </row>
    <row r="86" spans="2:29" x14ac:dyDescent="0.2">
      <c r="AA86" s="35"/>
      <c r="AC86" s="35"/>
    </row>
    <row r="87" spans="2:29" x14ac:dyDescent="0.2">
      <c r="AA87" s="35"/>
      <c r="AC87" s="35"/>
    </row>
    <row r="88" spans="2:29" x14ac:dyDescent="0.2">
      <c r="AA88" s="35"/>
      <c r="AC88" s="35"/>
    </row>
    <row r="89" spans="2:29" x14ac:dyDescent="0.2">
      <c r="AA89" s="35"/>
      <c r="AC89" s="35"/>
    </row>
    <row r="90" spans="2:29" x14ac:dyDescent="0.2">
      <c r="AA90" s="35"/>
      <c r="AC90" s="35"/>
    </row>
    <row r="91" spans="2:29" x14ac:dyDescent="0.2">
      <c r="AA91" s="35"/>
      <c r="AC91" s="35"/>
    </row>
    <row r="92" spans="2:29" x14ac:dyDescent="0.2">
      <c r="AA92" s="35"/>
      <c r="AC92" s="35"/>
    </row>
    <row r="93" spans="2:29" x14ac:dyDescent="0.2">
      <c r="AA93" s="35"/>
      <c r="AC93" s="35"/>
    </row>
    <row r="94" spans="2:29" x14ac:dyDescent="0.2">
      <c r="AA94" s="35"/>
      <c r="AC94" s="35"/>
    </row>
    <row r="95" spans="2:29" x14ac:dyDescent="0.2">
      <c r="AA95" s="35"/>
      <c r="AC95" s="35"/>
    </row>
    <row r="96" spans="2:29" x14ac:dyDescent="0.2">
      <c r="B96" s="44"/>
      <c r="C96" s="44"/>
      <c r="AA96" s="35"/>
      <c r="AC96" s="35"/>
    </row>
    <row r="97" spans="2:29" x14ac:dyDescent="0.2">
      <c r="B97" s="45"/>
      <c r="C97" s="44"/>
      <c r="AA97" s="35"/>
      <c r="AC97" s="35"/>
    </row>
    <row r="98" spans="2:29" x14ac:dyDescent="0.2">
      <c r="AA98" s="35"/>
      <c r="AC98" s="35"/>
    </row>
    <row r="99" spans="2:29" x14ac:dyDescent="0.2">
      <c r="AA99" s="35"/>
      <c r="AC99" s="35"/>
    </row>
    <row r="100" spans="2:29" ht="18" x14ac:dyDescent="0.25">
      <c r="B100" s="46" t="s">
        <v>94</v>
      </c>
      <c r="E100" s="47"/>
    </row>
    <row r="101" spans="2:29" ht="24" customHeight="1" thickBot="1" x14ac:dyDescent="0.25">
      <c r="B101" s="48" t="s">
        <v>95</v>
      </c>
      <c r="D101" s="48" t="str">
        <f>E9&amp;G9&amp;I9&amp;K9&amp;M9&amp;O9&amp;Q9&amp;S9&amp;U9&amp;W9&amp;Y9&amp;AA9&amp;AC9</f>
        <v/>
      </c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9"/>
    </row>
    <row r="102" spans="2:29" ht="12.75" customHeight="1" thickBot="1" x14ac:dyDescent="0.25">
      <c r="B102" s="50" t="s">
        <v>96</v>
      </c>
      <c r="C102" s="51" t="s">
        <v>97</v>
      </c>
      <c r="D102" s="52" t="s">
        <v>98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4"/>
    </row>
    <row r="103" spans="2:29" ht="21" customHeight="1" x14ac:dyDescent="0.2">
      <c r="B103" s="55" t="s">
        <v>99</v>
      </c>
      <c r="C103" s="56">
        <f>E9</f>
        <v>0</v>
      </c>
      <c r="D103" s="57" t="e">
        <f>VLOOKUP(C103,C15:E18,2,FALSE)</f>
        <v>#N/A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9"/>
      <c r="AA103" s="60"/>
    </row>
    <row r="104" spans="2:29" ht="20.100000000000001" customHeight="1" x14ac:dyDescent="0.2">
      <c r="B104" s="55" t="s">
        <v>100</v>
      </c>
      <c r="C104" s="61">
        <f>G9</f>
        <v>0</v>
      </c>
      <c r="D104" s="62" t="e">
        <f>VLOOKUP(G9,C21:D22,2,FALSE)</f>
        <v>#N/A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4"/>
      <c r="AA104" s="65"/>
    </row>
    <row r="105" spans="2:29" ht="20.100000000000001" customHeight="1" x14ac:dyDescent="0.2">
      <c r="B105" s="55" t="s">
        <v>101</v>
      </c>
      <c r="C105" s="61">
        <f>I9</f>
        <v>0</v>
      </c>
      <c r="D105" s="62" t="e">
        <f>VLOOKUP(I9,C25:D26,2,FALSE)</f>
        <v>#N/A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4"/>
      <c r="AA105" s="65"/>
    </row>
    <row r="106" spans="2:29" ht="20.100000000000001" customHeight="1" x14ac:dyDescent="0.2">
      <c r="B106" s="55" t="s">
        <v>102</v>
      </c>
      <c r="C106" s="61">
        <f>K9</f>
        <v>0</v>
      </c>
      <c r="D106" s="62" t="e">
        <f>VLOOKUP(K9,C29:D29,2,FALSE)</f>
        <v>#N/A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4"/>
      <c r="AA106" s="65"/>
    </row>
    <row r="107" spans="2:29" ht="20.100000000000001" customHeight="1" x14ac:dyDescent="0.2">
      <c r="B107" s="55" t="s">
        <v>103</v>
      </c>
      <c r="C107" s="61">
        <f>M9</f>
        <v>0</v>
      </c>
      <c r="D107" s="62" t="e">
        <f>VLOOKUP(M9,C32:G34,2,FALSE)</f>
        <v>#N/A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4"/>
      <c r="AA107" s="65"/>
    </row>
    <row r="108" spans="2:29" ht="20.100000000000001" customHeight="1" x14ac:dyDescent="0.2">
      <c r="B108" s="55" t="s">
        <v>104</v>
      </c>
      <c r="C108" s="61">
        <f>O9</f>
        <v>0</v>
      </c>
      <c r="D108" s="62" t="e">
        <f>VLOOKUP(O9,C37:D37,2,FALSE)</f>
        <v>#N/A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4"/>
      <c r="AA108" s="65"/>
    </row>
    <row r="109" spans="2:29" ht="20.100000000000001" customHeight="1" x14ac:dyDescent="0.2">
      <c r="B109" s="55" t="s">
        <v>105</v>
      </c>
      <c r="C109" s="61">
        <f>Q9</f>
        <v>0</v>
      </c>
      <c r="D109" s="62" t="e">
        <f>VLOOKUP(Q9,C40:D46,2,FALSE)</f>
        <v>#N/A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4"/>
      <c r="AA109" s="65"/>
    </row>
    <row r="110" spans="2:29" ht="20.100000000000001" customHeight="1" x14ac:dyDescent="0.2">
      <c r="B110" s="55" t="s">
        <v>106</v>
      </c>
      <c r="C110" s="61">
        <f>S9</f>
        <v>0</v>
      </c>
      <c r="D110" s="62" t="e">
        <f>VLOOKUP(S9,C49:D51,2,FALSE)</f>
        <v>#N/A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4"/>
      <c r="AA110" s="65"/>
    </row>
    <row r="111" spans="2:29" ht="20.100000000000001" customHeight="1" x14ac:dyDescent="0.2">
      <c r="B111" s="55" t="s">
        <v>107</v>
      </c>
      <c r="C111" s="61">
        <f>U9</f>
        <v>0</v>
      </c>
      <c r="D111" s="62" t="e">
        <f>VLOOKUP(U9,C54:D59,2,FALSE)</f>
        <v>#N/A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4"/>
      <c r="AA111" s="65"/>
    </row>
    <row r="112" spans="2:29" ht="20.100000000000001" customHeight="1" x14ac:dyDescent="0.2">
      <c r="B112" s="55" t="s">
        <v>108</v>
      </c>
      <c r="C112" s="61">
        <f>W9</f>
        <v>0</v>
      </c>
      <c r="D112" s="62" t="e">
        <f>VLOOKUP(W9,C62:D63,2,FALSE)</f>
        <v>#N/A</v>
      </c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4"/>
      <c r="AA112" s="65"/>
    </row>
    <row r="113" spans="2:27" ht="20.100000000000001" customHeight="1" x14ac:dyDescent="0.2">
      <c r="B113" s="55" t="s">
        <v>109</v>
      </c>
      <c r="C113" s="61">
        <f>Y9</f>
        <v>0</v>
      </c>
      <c r="D113" s="62" t="e">
        <f>VLOOKUP(Y9,C66:D67,2,FALSE)</f>
        <v>#N/A</v>
      </c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4"/>
      <c r="AA113" s="65"/>
    </row>
    <row r="114" spans="2:27" ht="20.100000000000001" customHeight="1" x14ac:dyDescent="0.2">
      <c r="B114" s="55" t="s">
        <v>110</v>
      </c>
      <c r="C114" s="61">
        <f>AA9</f>
        <v>0</v>
      </c>
      <c r="D114" s="62" t="e">
        <f>VLOOKUP(AA9,C70:Q73,2,FALSE)</f>
        <v>#N/A</v>
      </c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4"/>
      <c r="AA114" s="65"/>
    </row>
    <row r="115" spans="2:27" ht="20.100000000000001" customHeight="1" x14ac:dyDescent="0.2">
      <c r="B115" s="55" t="s">
        <v>111</v>
      </c>
      <c r="C115" s="61">
        <f>AC9</f>
        <v>0</v>
      </c>
      <c r="D115" s="62" t="e">
        <f>VLOOKUP(AC9,C76:D78,2,FALSE)</f>
        <v>#N/A</v>
      </c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2"/>
      <c r="Z115" s="64"/>
      <c r="AA115" s="65"/>
    </row>
    <row r="116" spans="2:27" ht="20.100000000000001" customHeight="1" x14ac:dyDescent="0.2">
      <c r="B116" s="55"/>
      <c r="C116" s="61"/>
      <c r="D116" s="62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2"/>
      <c r="Z116" s="64"/>
      <c r="AA116" s="65"/>
    </row>
    <row r="117" spans="2:27" ht="20.100000000000001" customHeight="1" x14ac:dyDescent="0.2">
      <c r="B117" s="55"/>
      <c r="C117" s="61"/>
      <c r="D117" s="62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2"/>
      <c r="Z117" s="64"/>
      <c r="AA117" s="65"/>
    </row>
    <row r="118" spans="2:27" ht="20.100000000000001" customHeight="1" thickBot="1" x14ac:dyDescent="0.25">
      <c r="B118" s="67"/>
      <c r="C118" s="68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70"/>
      <c r="AA118" s="71"/>
    </row>
    <row r="119" spans="2:27" ht="22.5" customHeight="1" x14ac:dyDescent="0.2">
      <c r="E119" s="72" t="s">
        <v>112</v>
      </c>
      <c r="AA119" s="73"/>
    </row>
    <row r="120" spans="2:27" ht="22.5" customHeight="1" x14ac:dyDescent="0.2">
      <c r="M120" s="73"/>
      <c r="Q120" s="74"/>
      <c r="AA120" s="73"/>
    </row>
  </sheetData>
  <sheetProtection algorithmName="SHA-512" hashValue="OuL8J8nJH51HLSt1YVVbm/xbT3iK2KswBUu2ls9zeZ3pDass8h+qdXYivokbUoIXmyCv9NmyabbGmTOiUBtL2g==" saltValue="TdJNmoSD4Weq64aqvJFwPg==" spinCount="100000" sheet="1" objects="1" scenarios="1"/>
  <mergeCells count="35">
    <mergeCell ref="AC37:AC38"/>
    <mergeCell ref="AC45:AC46"/>
    <mergeCell ref="AC51:AC52"/>
    <mergeCell ref="AC57:AC58"/>
    <mergeCell ref="AC63:AC64"/>
    <mergeCell ref="AC69:AC70"/>
    <mergeCell ref="AC25:AC26"/>
    <mergeCell ref="AC31:AC32"/>
    <mergeCell ref="D32:G32"/>
    <mergeCell ref="D33:G33"/>
    <mergeCell ref="I33:M33"/>
    <mergeCell ref="D34:G34"/>
    <mergeCell ref="I34:M34"/>
    <mergeCell ref="D15:E15"/>
    <mergeCell ref="AC15:AC16"/>
    <mergeCell ref="D16:E16"/>
    <mergeCell ref="D17:E17"/>
    <mergeCell ref="D18:E18"/>
    <mergeCell ref="AC19:AC20"/>
    <mergeCell ref="U9:U10"/>
    <mergeCell ref="W9:W10"/>
    <mergeCell ref="Y9:Y10"/>
    <mergeCell ref="AA9:AA10"/>
    <mergeCell ref="AC9:AC10"/>
    <mergeCell ref="B13:D13"/>
    <mergeCell ref="A4:W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13">
    <dataValidation type="list" allowBlank="1" showInputMessage="1" showErrorMessage="1" errorTitle="Invalid Data" error="Please select one option from the drop down list" sqref="O9:O10" xr:uid="{0C5C1FB6-7626-4025-81F6-D6124DCB3519}">
      <formula1>$AE$37:$AE$37</formula1>
    </dataValidation>
    <dataValidation type="list" allowBlank="1" showInputMessage="1" showErrorMessage="1" errorTitle="Invalid Data" error="Please select one option from the drop down list" promptTitle="Click here to select options" prompt=" " sqref="E9" xr:uid="{0700E12E-BBC9-423C-886A-B572CE649796}">
      <formula1>$C$15:$C$18</formula1>
    </dataValidation>
    <dataValidation type="list" allowBlank="1" showInputMessage="1" showErrorMessage="1" errorTitle="Invalid Data" error="Please select one option from the drop down list" sqref="AC9:AC10" xr:uid="{4653D8DA-78B0-4C41-9D01-C0CEA67E6550}">
      <formula1>$C$76:$C$78</formula1>
    </dataValidation>
    <dataValidation type="list" allowBlank="1" showInputMessage="1" showErrorMessage="1" errorTitle="Invalid Data" error="Please select one option from the drop down list" sqref="AA9:AA10" xr:uid="{26E06800-9403-4ECA-93F9-63501EE61708}">
      <formula1>$AE$70:$AE$73</formula1>
    </dataValidation>
    <dataValidation type="list" allowBlank="1" showInputMessage="1" showErrorMessage="1" errorTitle="Invalid Data" error="Please select one option from the drop down list" sqref="U9:U10" xr:uid="{739155B0-938D-4556-BB32-4151BB3F99E8}">
      <formula1>$AE$54:$AE$59</formula1>
    </dataValidation>
    <dataValidation type="list" allowBlank="1" showInputMessage="1" showErrorMessage="1" errorTitle="Invalid Data" error="Please select one option from the drop down list" sqref="S9:S10" xr:uid="{7771901A-4183-48AC-9D7D-66D4E4A95AB4}">
      <formula1>$AE$49:$AE$51</formula1>
    </dataValidation>
    <dataValidation type="list" allowBlank="1" showInputMessage="1" showErrorMessage="1" errorTitle="Invalid Data" error="Please select one option from the drop down list" sqref="Q9:Q10" xr:uid="{F75CC418-2052-49EA-87E0-7FC19452B7D5}">
      <formula1>$AE$40:$AE$46</formula1>
    </dataValidation>
    <dataValidation type="list" allowBlank="1" showInputMessage="1" showErrorMessage="1" errorTitle="Invalid Data" error="Please select one option from the drop down list" sqref="M9:M10" xr:uid="{438B5AD6-E448-4F32-A35F-2D25FE54A517}">
      <formula1>$AE$32:$AE$34</formula1>
    </dataValidation>
    <dataValidation type="list" allowBlank="1" showInputMessage="1" showErrorMessage="1" errorTitle="Invalid Data" error="Please select one option from the drop down list" sqref="G9:G10" xr:uid="{11358868-6639-47D9-8416-84B55EE3311F}">
      <formula1>$C$21:$C$22</formula1>
    </dataValidation>
    <dataValidation type="list" allowBlank="1" showInputMessage="1" showErrorMessage="1" errorTitle="Invalid Data" error="Please select one option from the drop down list" sqref="Y9:Y10" xr:uid="{F3A34F5A-CFB0-4FD4-BD44-72783F6483F7}">
      <formula1>$AE$66:$AE$67</formula1>
    </dataValidation>
    <dataValidation type="list" allowBlank="1" showInputMessage="1" showErrorMessage="1" errorTitle="Invalid Data" error="Please select one option from the drop down list" sqref="W9:W10" xr:uid="{F54AE968-A171-4586-9DA8-744CB1FBCBF0}">
      <formula1>$AE$62:$AE$63</formula1>
    </dataValidation>
    <dataValidation type="list" allowBlank="1" showInputMessage="1" showErrorMessage="1" errorTitle="Invalid Data" error="Please select one option from the drop down list" sqref="K9:K10" xr:uid="{5F37A429-3E98-45A2-8223-03FD51D09485}">
      <formula1>$C$29</formula1>
    </dataValidation>
    <dataValidation type="list" allowBlank="1" showInputMessage="1" showErrorMessage="1" errorTitle="Invalid Data" error="Please select one option from the drop down list" sqref="I9:I10" xr:uid="{7E49AF13-1EB4-4492-A765-EC452896DCAF}">
      <formula1>$C$25:$C$26</formula1>
    </dataValidation>
  </dataValidations>
  <printOptions horizontalCentered="1"/>
  <pageMargins left="0.5" right="0.25" top="0.25" bottom="0.65" header="0.5" footer="0.28000000000000003"/>
  <pageSetup scale="38" orientation="portrait" r:id="rId1"/>
  <headerFooter alignWithMargins="0">
    <oddFooter>&amp;LPage: &amp;P, &amp;D&amp;C
620 Technology Drive  ●   Ann Arbor, MI    ●    48108    ●    Ph.  734.677.6100   ●    Fax: 734.677.6105
&amp;"Arial,Bold"&amp;Uwww.dynics.com&amp;R&amp;"Impact,Regular"AW Series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2023-01-31T16:10:17Z</dcterms:created>
  <dcterms:modified xsi:type="dcterms:W3CDTF">2023-01-31T16:10:31Z</dcterms:modified>
</cp:coreProperties>
</file>